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 PC\Desktop\"/>
    </mc:Choice>
  </mc:AlternateContent>
  <xr:revisionPtr revIDLastSave="0" documentId="8_{87FC2D72-5E9C-4126-A8D2-40D49F2911C1}" xr6:coauthVersionLast="47" xr6:coauthVersionMax="47" xr10:uidLastSave="{00000000-0000-0000-0000-000000000000}"/>
  <bookViews>
    <workbookView xWindow="10920" yWindow="345" windowWidth="12150" windowHeight="15255" activeTab="3" xr2:uid="{00000000-000D-0000-FFFF-FFFF00000000}"/>
  </bookViews>
  <sheets>
    <sheet name="F6A" sheetId="1" r:id="rId1"/>
    <sheet name="F6B" sheetId="2" r:id="rId2"/>
    <sheet name="F6C" sheetId="3" r:id="rId3"/>
    <sheet name="F6D" sheetId="4" r:id="rId4"/>
  </sheets>
  <definedNames>
    <definedName name="_xlnm.Print_Area" localSheetId="0">F6A!$A$1:$G$160</definedName>
    <definedName name="_xlnm.Print_Area" localSheetId="2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2" l="1"/>
  <c r="G61" i="2" s="1"/>
  <c r="D60" i="2"/>
  <c r="G60" i="2" s="1"/>
  <c r="D59" i="2"/>
  <c r="G59" i="2" s="1"/>
  <c r="D48" i="2"/>
  <c r="G48" i="2" s="1"/>
  <c r="D47" i="2"/>
  <c r="G47" i="2" s="1"/>
  <c r="D46" i="2"/>
  <c r="G46" i="2" s="1"/>
  <c r="D45" i="2"/>
  <c r="G45" i="2" s="1"/>
  <c r="D44" i="2"/>
  <c r="G44" i="2" s="1"/>
  <c r="D43" i="2"/>
  <c r="G43" i="2" s="1"/>
  <c r="D42" i="2"/>
  <c r="G42" i="2" s="1"/>
  <c r="D41" i="2"/>
  <c r="G41" i="2" s="1"/>
  <c r="D40" i="2"/>
  <c r="G40" i="2" s="1"/>
  <c r="D39" i="2"/>
  <c r="G39" i="2" s="1"/>
  <c r="D38" i="2"/>
  <c r="G38" i="2" s="1"/>
  <c r="D37" i="2"/>
  <c r="G37" i="2" s="1"/>
  <c r="D36" i="2"/>
  <c r="G36" i="2" s="1"/>
  <c r="D35" i="2"/>
  <c r="G35" i="2" s="1"/>
  <c r="D34" i="2"/>
  <c r="G34" i="2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G19" i="2" s="1"/>
  <c r="D18" i="2"/>
  <c r="G18" i="2" s="1"/>
  <c r="D27" i="4"/>
  <c r="G27" i="4" s="1"/>
  <c r="F50" i="2" l="1"/>
  <c r="E50" i="2"/>
  <c r="C50" i="2"/>
  <c r="B50" i="2"/>
  <c r="F9" i="2"/>
  <c r="E9" i="2"/>
  <c r="C9" i="2"/>
  <c r="B9" i="2"/>
  <c r="D62" i="2" l="1"/>
  <c r="G62" i="2" s="1"/>
  <c r="D58" i="2"/>
  <c r="G58" i="2" s="1"/>
  <c r="D57" i="2"/>
  <c r="G57" i="2" s="1"/>
  <c r="D56" i="2"/>
  <c r="G56" i="2" s="1"/>
  <c r="D55" i="2"/>
  <c r="G55" i="2" s="1"/>
  <c r="D54" i="2"/>
  <c r="G54" i="2" s="1"/>
  <c r="D53" i="2"/>
  <c r="G53" i="2" s="1"/>
  <c r="D52" i="2"/>
  <c r="G52" i="2" s="1"/>
  <c r="D51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51" i="2" l="1"/>
  <c r="G50" i="2" s="1"/>
  <c r="D50" i="2"/>
  <c r="D9" i="2"/>
  <c r="G10" i="2"/>
  <c r="G9" i="2" s="1"/>
  <c r="D31" i="4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75" i="3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45" i="1"/>
  <c r="G135" i="1"/>
  <c r="G131" i="1"/>
  <c r="G127" i="1"/>
  <c r="G122" i="1"/>
  <c r="G118" i="1"/>
  <c r="G114" i="1"/>
  <c r="G109" i="1"/>
  <c r="G96" i="1"/>
  <c r="G80" i="1"/>
  <c r="G76" i="1"/>
  <c r="G70" i="1"/>
  <c r="G66" i="1"/>
  <c r="G56" i="1"/>
  <c r="G43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E63" i="2"/>
  <c r="C63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F9" i="4" l="1"/>
  <c r="F33" i="4" s="1"/>
  <c r="F43" i="3"/>
  <c r="C9" i="3"/>
  <c r="B9" i="1"/>
  <c r="F63" i="2"/>
  <c r="E9" i="4"/>
  <c r="E33" i="4" s="1"/>
  <c r="E43" i="3"/>
  <c r="F9" i="3"/>
  <c r="B63" i="2"/>
  <c r="D63" i="2" s="1"/>
  <c r="G63" i="2" s="1"/>
  <c r="E84" i="1"/>
  <c r="B21" i="4"/>
  <c r="C9" i="4"/>
  <c r="C33" i="4" s="1"/>
  <c r="G9" i="4"/>
  <c r="G33" i="4" s="1"/>
  <c r="D9" i="4"/>
  <c r="D33" i="4" s="1"/>
  <c r="B9" i="4"/>
  <c r="C43" i="3"/>
  <c r="G43" i="3"/>
  <c r="D43" i="3"/>
  <c r="B43" i="3"/>
  <c r="G9" i="3"/>
  <c r="D9" i="3"/>
  <c r="E9" i="3"/>
  <c r="B9" i="3"/>
  <c r="F84" i="1"/>
  <c r="B84" i="1"/>
  <c r="C84" i="1"/>
  <c r="G84" i="1"/>
  <c r="D84" i="1"/>
  <c r="F9" i="1"/>
  <c r="C9" i="1"/>
  <c r="G9" i="1"/>
  <c r="E9" i="1"/>
  <c r="D9" i="1"/>
  <c r="B77" i="3" l="1"/>
  <c r="F77" i="3"/>
  <c r="C77" i="3"/>
  <c r="C159" i="1"/>
  <c r="G159" i="1"/>
  <c r="G77" i="3"/>
  <c r="B33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<sst xmlns="http://schemas.openxmlformats.org/spreadsheetml/2006/main" count="528" uniqueCount="372">
  <si>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</si>
  <si>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</si>
  <si>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</si>
  <si>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</si>
  <si>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</si>
  <si>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</si>
  <si>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</si>
  <si>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</si>
  <si>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</si>
  <si>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</si>
  <si>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</si>
  <si>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</si>
  <si>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</si>
  <si>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</si>
  <si>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</si>
  <si>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</si>
  <si>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</si>
  <si>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</si>
  <si>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</si>
  <si>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</si>
  <si>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</si>
  <si>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</si>
  <si>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</si>
  <si>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</si>
  <si>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</si>
  <si>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</si>
  <si>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</si>
  <si>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</si>
  <si>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</si>
  <si>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</si>
  <si>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</si>
  <si>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</si>
  <si>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</si>
  <si>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</si>
  <si>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</si>
  <si>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</si>
  <si>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</si>
  <si>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</si>
  <si>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</si>
  <si>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</si>
  <si>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</si>
  <si>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</si>
  <si>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</si>
  <si>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</si>
  <si>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</si>
  <si>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</si>
  <si>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</si>
  <si>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</si>
  <si>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</si>
  <si>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</si>
  <si>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</si>
  <si>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</si>
  <si>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</si>
  <si>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</si>
  <si>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</si>
  <si>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</si>
  <si>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</si>
  <si>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</si>
  <si>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</si>
  <si>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</si>
  <si>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</si>
  <si>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</si>
  <si>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</si>
  <si>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</si>
  <si>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</si>
  <si>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</si>
  <si>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</si>
  <si>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</si>
  <si>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</si>
  <si>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</si>
  <si>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</si>
  <si>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</si>
  <si>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</si>
  <si>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</si>
  <si>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</si>
  <si>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</si>
  <si>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</si>
  <si>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</si>
  <si>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</si>
  <si>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</si>
  <si>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</si>
  <si>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</si>
  <si>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</si>
  <si>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</si>
  <si>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</si>
  <si>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</si>
  <si>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</si>
  <si>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</si>
  <si>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</si>
  <si>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</si>
  <si>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</si>
  <si>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</si>
  <si>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</si>
  <si>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</si>
  <si>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</si>
  <si>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</si>
  <si>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</si>
  <si>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</si>
  <si>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</si>
  <si>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</si>
  <si>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</si>
  <si>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</si>
  <si>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</si>
  <si>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</si>
  <si>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</si>
  <si>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</si>
  <si>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</si>
  <si>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</si>
  <si>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</si>
  <si>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</si>
  <si>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</si>
  <si>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</si>
  <si>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</si>
  <si>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</si>
  <si>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</si>
  <si>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</si>
  <si>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</si>
  <si>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</si>
  <si>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</si>
  <si>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</si>
  <si>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</si>
  <si>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</si>
  <si>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</si>
  <si>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</si>
  <si>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</si>
  <si>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</si>
  <si>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</si>
  <si>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</si>
  <si>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</si>
  <si>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</si>
  <si>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</si>
  <si>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</si>
  <si>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</si>
  <si>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</si>
  <si>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</si>
  <si>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</si>
  <si>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</si>
  <si>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</si>
  <si>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</si>
  <si>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</si>
  <si>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</si>
  <si>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</si>
  <si>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</si>
  <si>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</si>
  <si>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</si>
  <si>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</si>
  <si>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</si>
  <si>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</si>
  <si>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</si>
  <si>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</si>
  <si>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</si>
  <si>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</si>
  <si>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</si>
  <si>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</si>
  <si>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</si>
  <si>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</si>
  <si>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</si>
  <si>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</si>
  <si>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</si>
  <si>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</si>
  <si>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</si>
  <si>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</si>
  <si>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</si>
  <si>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</si>
  <si>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</si>
  <si>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</si>
  <si>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</si>
  <si>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</si>
  <si>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</si>
  <si>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</si>
  <si>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</si>
  <si>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</si>
  <si>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</si>
  <si>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</si>
  <si>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</si>
  <si>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</si>
  <si>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</si>
  <si>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</si>
  <si>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</si>
  <si>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</si>
  <si>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</si>
  <si>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</si>
  <si>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</si>
  <si>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</si>
  <si>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</si>
  <si>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</si>
  <si>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</si>
  <si>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</si>
  <si>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</si>
  <si>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</si>
  <si>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</si>
  <si>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</si>
  <si>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</si>
  <si>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</si>
  <si>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</si>
  <si>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</si>
  <si>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</si>
  <si>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</si>
  <si>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</si>
  <si>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</si>
  <si>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</si>
  <si>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</si>
  <si>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</si>
  <si>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</si>
  <si>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</si>
  <si>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</si>
  <si>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</si>
  <si>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</si>
  <si>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</si>
  <si>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</si>
  <si>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</si>
  <si>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</si>
  <si>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</si>
  <si>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</si>
  <si>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</si>
  <si>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</si>
  <si>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</si>
  <si>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</si>
  <si>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</si>
  <si>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</si>
  <si>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</si>
  <si>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</si>
  <si>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</si>
  <si>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</si>
  <si>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</si>
  <si>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</si>
  <si>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</si>
  <si>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</si>
  <si>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</si>
  <si>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</si>
  <si>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</si>
  <si>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</si>
  <si>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</si>
  <si>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</si>
  <si>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</si>
  <si>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</si>
  <si>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</si>
  <si>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</si>
  <si>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</si>
  <si>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</si>
  <si>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</si>
  <si>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</si>
  <si>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</si>
  <si>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</si>
  <si>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</si>
  <si>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</si>
  <si>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</si>
  <si>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</si>
  <si>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</si>
  <si>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</si>
  <si>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</si>
  <si>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</si>
  <si>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</si>
  <si>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</si>
  <si>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</si>
  <si>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</si>
  <si>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</si>
  <si>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</si>
  <si>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</si>
  <si>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</si>
  <si>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</si>
  <si>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</si>
  <si>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</si>
  <si>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</si>
  <si>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</si>
  <si>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</si>
  <si>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</si>
  <si>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</si>
  <si>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</si>
  <si>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</si>
  <si>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</si>
  <si>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</si>
  <si>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</si>
  <si>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</si>
  <si>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</si>
  <si>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</si>
  <si>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</si>
  <si>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</si>
  <si>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</si>
  <si>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</si>
  <si>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</si>
  <si>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</si>
  <si>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</si>
  <si>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</si>
  <si>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</si>
  <si>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</si>
  <si>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</si>
  <si>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</si>
  <si>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</si>
  <si>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</si>
  <si>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</si>
  <si>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</si>
  <si>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</si>
  <si>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</si>
  <si>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</si>
  <si>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</si>
  <si>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</si>
  <si>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</si>
  <si>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</si>
  <si>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</si>
  <si>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</si>
  <si>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</si>
  <si>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</si>
  <si>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</si>
  <si>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</si>
  <si>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</si>
  <si>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</si>
  <si>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</si>
  <si>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</si>
  <si>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</si>
  <si>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</si>
  <si>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</si>
  <si>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</si>
  <si>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</si>
  <si>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</si>
  <si>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</si>
  <si>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</si>
  <si>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</si>
  <si>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</si>
  <si>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</si>
  <si>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</si>
  <si>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</si>
  <si>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</si>
  <si>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</si>
  <si>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</si>
  <si>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</si>
  <si>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</si>
  <si>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</si>
  <si>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</si>
  <si>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</si>
  <si>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</si>
  <si>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Municipio de Tarimoro, Gto.</t>
  </si>
  <si>
    <t>del 01 de Enero al 30 de Septiembre de 2023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</si>
  <si>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</si>
  <si>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</si>
  <si>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</si>
  <si>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</si>
  <si>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 PARTICULAR</t>
  </si>
  <si>
    <t>31111M390060000 SECRETARIA DEL AYUNTAMIENTO</t>
  </si>
  <si>
    <t>31111M390070000 TESORERIA MUNICIPAL</t>
  </si>
  <si>
    <t>31111M390080000 DIRECCION CATASTRO IMPUESTO INMOBILIARIO</t>
  </si>
  <si>
    <t>31111M390090000 DIRECCION FISCALIZACION</t>
  </si>
  <si>
    <t>31111M390100000 CONTRALORIA MUNICIPAL</t>
  </si>
  <si>
    <t>31111M390110000 DIRECCION DE OBRA PUBLCA</t>
  </si>
  <si>
    <t>31111M390120000 DESESARROLLO URBANO- ECOLOGIA</t>
  </si>
  <si>
    <t>31111M390130100 DESPACHO DIRECC SERVICIOS MUNICIPALES</t>
  </si>
  <si>
    <t>31111M390130200 DEPARTAMENTO ALUMBRADO PUBLICO</t>
  </si>
  <si>
    <t>31111M390130300 DEPARTAMENTO DE LIMPIA</t>
  </si>
  <si>
    <t>31111M390130400 DEPARTAMENTO PARQUES Y JARDINES</t>
  </si>
  <si>
    <t>31111M390130500 DEPARTAMENTO RASTRO MUNICIPAL</t>
  </si>
  <si>
    <t>31111M390130600 DEPARTAMENTO PANTEONES</t>
  </si>
  <si>
    <t>31111M390140000 OFICIALIA MAYOR</t>
  </si>
  <si>
    <t>31111M390150000 JUZGADO ADMINISTRATIVO MUNICIPAL</t>
  </si>
  <si>
    <t>31111M390160000 DIRECCION DE COMUNICACION SOCIAL</t>
  </si>
  <si>
    <t>31111M390170000 ACCSESO A LA INFORMACION PUBLICA</t>
  </si>
  <si>
    <t>31111M390180000 DELEGADOS MUNICIPALES</t>
  </si>
  <si>
    <t>31111M390190000 DIRECCION DE JURIDICO</t>
  </si>
  <si>
    <t>31111M390200000 DIRECCION EDUACION CIVICA Y EDUCATIVA</t>
  </si>
  <si>
    <t>31111M390210000 DIRECCION DE SISTEMAS</t>
  </si>
  <si>
    <t>31111M390220000 DIRECCION ACCION DEPORTIVA</t>
  </si>
  <si>
    <t>31111M390230000 DIRECCION DE PLANEACION</t>
  </si>
  <si>
    <t>31111M390240000 DIRECCION DESARROLLO SOCIAL</t>
  </si>
  <si>
    <t>31111M390250000 DIRECCION DESARROLLO AGROPECUARIO</t>
  </si>
  <si>
    <t>31111M390260000 DIRECCION DESARROLLO RURAL</t>
  </si>
  <si>
    <t>31111M390270000 DIRECCION DE PROTECCION CIVIL</t>
  </si>
  <si>
    <t>31111M390280000 DIRECCION DE SEGURIDAD PUBLICA</t>
  </si>
  <si>
    <t>31111M390290000 DIRECCION DE DESARROLLO ECONOMICO</t>
  </si>
  <si>
    <t>31111M390300000 DIRECCION DE CASA DE LA CULTURA</t>
  </si>
  <si>
    <t>31111M390310000 SRIA EJEC SIST PROT DER N Y ADOL</t>
  </si>
  <si>
    <t>31111M390320000 COORDINACION DE MEJORA REGULATORIA</t>
  </si>
  <si>
    <t>31111M390330000 COORDINACION DE DERECHOS HUMANOS</t>
  </si>
  <si>
    <t>31111M390340000 COORDINACION DE ATENCION 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</si>
</sst>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1" fillId="0" borderId="13" xfId="0" applyFont="1" applyBorder="1" applyAlignment="1">
      <alignment horizontal="left" vertical="center" indent="3"/>
    </xf>
    <xf numFmtId="0" fontId="2" fillId="0" borderId="1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9"/>
    </xf>
    <xf numFmtId="0" fontId="1" fillId="0" borderId="13" xfId="0" applyFont="1" applyBorder="1" applyAlignment="1">
      <alignment horizontal="left" indent="3"/>
    </xf>
    <xf numFmtId="0" fontId="1" fillId="2" borderId="3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43" fontId="0" fillId="0" borderId="14" xfId="3" applyFont="1" applyBorder="1"/>
    <xf numFmtId="164" fontId="1" fillId="3" borderId="13" xfId="3" applyNumberFormat="1" applyFont="1" applyFill="1" applyBorder="1" applyAlignment="1" applyProtection="1">
      <alignment vertical="center"/>
      <protection locked="0"/>
    </xf>
    <xf numFmtId="164" fontId="0" fillId="3" borderId="13" xfId="3" applyNumberFormat="1" applyFont="1" applyFill="1" applyBorder="1" applyAlignment="1" applyProtection="1">
      <alignment vertical="center"/>
      <protection locked="0"/>
    </xf>
    <xf numFmtId="164" fontId="0" fillId="3" borderId="13" xfId="3" applyNumberFormat="1" applyFont="1" applyFill="1" applyBorder="1" applyAlignment="1">
      <alignment vertical="center"/>
    </xf>
    <xf numFmtId="164" fontId="1" fillId="0" borderId="12" xfId="3" applyNumberFormat="1" applyFont="1" applyFill="1" applyBorder="1" applyAlignment="1" applyProtection="1">
      <alignment vertical="center"/>
      <protection locked="0"/>
    </xf>
    <xf numFmtId="164" fontId="0" fillId="0" borderId="13" xfId="3" applyNumberFormat="1" applyFont="1" applyFill="1" applyBorder="1" applyAlignment="1" applyProtection="1">
      <alignment vertical="center"/>
      <protection locked="0"/>
    </xf>
    <xf numFmtId="164" fontId="0" fillId="0" borderId="13" xfId="3" applyNumberFormat="1" applyFont="1" applyFill="1" applyBorder="1" applyAlignment="1">
      <alignment vertical="center"/>
    </xf>
    <xf numFmtId="164" fontId="1" fillId="0" borderId="13" xfId="3" applyNumberFormat="1" applyFont="1" applyFill="1" applyBorder="1" applyAlignment="1" applyProtection="1">
      <alignment vertical="center"/>
      <protection locked="0"/>
    </xf>
    <xf numFmtId="164" fontId="0" fillId="0" borderId="14" xfId="3" applyNumberFormat="1" applyFont="1" applyBorder="1" applyAlignment="1">
      <alignment vertical="center"/>
    </xf>
    <xf numFmtId="164" fontId="1" fillId="0" borderId="6" xfId="3" applyNumberFormat="1" applyFont="1" applyFill="1" applyBorder="1" applyAlignment="1" applyProtection="1">
      <alignment vertical="center"/>
      <protection locked="0"/>
    </xf>
    <xf numFmtId="164" fontId="0" fillId="0" borderId="8" xfId="3" applyNumberFormat="1" applyFont="1" applyFill="1" applyBorder="1" applyAlignment="1" applyProtection="1">
      <alignment vertical="center"/>
      <protection locked="0"/>
    </xf>
    <xf numFmtId="164" fontId="1" fillId="0" borderId="8" xfId="3" applyNumberFormat="1" applyFont="1" applyFill="1" applyBorder="1" applyAlignment="1" applyProtection="1">
      <alignment vertical="center"/>
      <protection locked="0"/>
    </xf>
    <xf numFmtId="164" fontId="0" fillId="0" borderId="8" xfId="3" applyNumberFormat="1" applyFont="1" applyFill="1" applyBorder="1" applyAlignment="1" applyProtection="1">
      <alignment vertical="center" wrapText="1"/>
      <protection locked="0"/>
    </xf>
    <xf numFmtId="164" fontId="0" fillId="0" borderId="8" xfId="3" applyNumberFormat="1" applyFont="1" applyFill="1" applyBorder="1" applyAlignment="1">
      <alignment vertical="center"/>
    </xf>
    <xf numFmtId="164" fontId="0" fillId="0" borderId="11" xfId="3" applyNumberFormat="1" applyFont="1" applyFill="1" applyBorder="1"/>
    <xf numFmtId="164" fontId="1" fillId="0" borderId="8" xfId="3" applyNumberFormat="1" applyFont="1" applyFill="1" applyBorder="1" applyAlignment="1" applyProtection="1">
      <alignment horizontal="right" vertical="center"/>
      <protection locked="0"/>
    </xf>
    <xf numFmtId="164" fontId="0" fillId="0" borderId="8" xfId="3" applyNumberFormat="1" applyFont="1" applyFill="1" applyBorder="1" applyAlignment="1" applyProtection="1">
      <alignment horizontal="right" vertical="center"/>
      <protection locked="0"/>
    </xf>
    <xf numFmtId="164" fontId="0" fillId="0" borderId="8" xfId="3" applyNumberFormat="1" applyFont="1" applyFill="1" applyBorder="1" applyAlignment="1">
      <alignment horizontal="right" vertical="center"/>
    </xf>
    <xf numFmtId="164" fontId="0" fillId="0" borderId="11" xfId="3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64" fontId="9" fillId="3" borderId="13" xfId="3" applyNumberFormat="1" applyFont="1" applyFill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horizontal="left" vertical="center" indent="6"/>
      <protection locked="0"/>
    </xf>
    <xf numFmtId="164" fontId="9" fillId="0" borderId="13" xfId="3" applyNumberFormat="1" applyFont="1" applyFill="1" applyBorder="1" applyAlignment="1" applyProtection="1">
      <alignment vertical="center"/>
      <protection locked="0"/>
    </xf>
    <xf numFmtId="164" fontId="9" fillId="0" borderId="8" xfId="3" applyNumberFormat="1" applyFont="1" applyFill="1" applyBorder="1" applyAlignment="1" applyProtection="1">
      <alignment vertical="center"/>
      <protection locked="0"/>
    </xf>
    <xf numFmtId="164" fontId="9" fillId="0" borderId="8" xfId="3" applyNumberFormat="1" applyFont="1" applyFill="1" applyBorder="1" applyAlignment="1" applyProtection="1">
      <alignment horizontal="right" vertical="center"/>
      <protection locked="0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zoomScale="85" zoomScaleNormal="85" workbookViewId="0">
      <selection activeCell="A3" sqref="A3:G3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48" t="s">
        <v>0</v>
      </c>
      <c r="B1" s="49"/>
      <c r="C1" s="49"/>
      <c r="D1" s="49"/>
      <c r="E1" s="49"/>
      <c r="F1" s="49"/>
      <c r="G1" s="49"/>
    </row>
    <row r="2" spans="1:8">
      <c r="A2" s="52" t="s">
        <v>331</v>
      </c>
      <c r="B2" s="52"/>
      <c r="C2" s="52"/>
      <c r="D2" s="52"/>
      <c r="E2" s="52"/>
      <c r="F2" s="52"/>
      <c r="G2" s="52"/>
    </row>
    <row r="3" spans="1:8">
      <c r="A3" s="53" t="s">
        <v>1</v>
      </c>
      <c r="B3" s="53"/>
      <c r="C3" s="53"/>
      <c r="D3" s="53"/>
      <c r="E3" s="53"/>
      <c r="F3" s="53"/>
      <c r="G3" s="53"/>
    </row>
    <row r="4" spans="1:8">
      <c r="A4" s="53" t="s">
        <v>2</v>
      </c>
      <c r="B4" s="53"/>
      <c r="C4" s="53"/>
      <c r="D4" s="53"/>
      <c r="E4" s="53"/>
      <c r="F4" s="53"/>
      <c r="G4" s="53"/>
    </row>
    <row r="5" spans="1:8">
      <c r="A5" s="53" t="s">
        <v>332</v>
      </c>
      <c r="B5" s="53"/>
      <c r="C5" s="53"/>
      <c r="D5" s="53"/>
      <c r="E5" s="53"/>
      <c r="F5" s="53"/>
      <c r="G5" s="53"/>
    </row>
    <row r="6" spans="1:8">
      <c r="A6" s="54" t="s">
        <v>3</v>
      </c>
      <c r="B6" s="54"/>
      <c r="C6" s="54"/>
      <c r="D6" s="54"/>
      <c r="E6" s="54"/>
      <c r="F6" s="54"/>
      <c r="G6" s="54"/>
    </row>
    <row r="7" spans="1:8">
      <c r="A7" s="50" t="s">
        <v>4</v>
      </c>
      <c r="B7" s="50" t="s">
        <v>5</v>
      </c>
      <c r="C7" s="50"/>
      <c r="D7" s="50"/>
      <c r="E7" s="50"/>
      <c r="F7" s="50"/>
      <c r="G7" s="51" t="s">
        <v>6</v>
      </c>
    </row>
    <row r="8" spans="1:8" ht="30">
      <c r="A8" s="50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50"/>
    </row>
    <row r="9" spans="1:8">
      <c r="A9" s="6" t="s">
        <v>12</v>
      </c>
      <c r="B9" s="30">
        <f>B10+B18+B189+B28+B38+B48+B58+B62+B71+B75</f>
        <v>140624108.83000001</v>
      </c>
      <c r="C9" s="30">
        <f t="shared" ref="C9:G9" si="0">C10+C18+C189+C28+C38+C48+C58+C62+C71+C75</f>
        <v>36616320.800000004</v>
      </c>
      <c r="D9" s="30">
        <f t="shared" si="0"/>
        <v>177240429.63</v>
      </c>
      <c r="E9" s="30">
        <f t="shared" si="0"/>
        <v>102286052.89</v>
      </c>
      <c r="F9" s="30">
        <f t="shared" si="0"/>
        <v>101820740.21000001</v>
      </c>
      <c r="G9" s="30">
        <f t="shared" si="0"/>
        <v>74954376.74000001</v>
      </c>
    </row>
    <row r="10" spans="1:8">
      <c r="A10" s="7" t="s">
        <v>13</v>
      </c>
      <c r="B10" s="31">
        <f>SUM(B11:B17)</f>
        <v>68529369.340000004</v>
      </c>
      <c r="C10" s="31">
        <f t="shared" ref="C10:G10" si="1">SUM(C11:C17)</f>
        <v>-3076061.24</v>
      </c>
      <c r="D10" s="31">
        <f t="shared" si="1"/>
        <v>65453308.100000001</v>
      </c>
      <c r="E10" s="31">
        <f t="shared" si="1"/>
        <v>40682263.980000004</v>
      </c>
      <c r="F10" s="31">
        <f t="shared" si="1"/>
        <v>41282303.100000001</v>
      </c>
      <c r="G10" s="31">
        <f t="shared" si="1"/>
        <v>24771044.120000001</v>
      </c>
    </row>
    <row r="11" spans="1:8">
      <c r="A11" s="8" t="s">
        <v>14</v>
      </c>
      <c r="B11" s="70">
        <v>32939740.510000002</v>
      </c>
      <c r="C11" s="70">
        <v>-2612797.91</v>
      </c>
      <c r="D11" s="31">
        <f>B11+C11</f>
        <v>30326942.600000001</v>
      </c>
      <c r="E11" s="70">
        <v>19513988.960000001</v>
      </c>
      <c r="F11" s="70">
        <v>19513988.960000001</v>
      </c>
      <c r="G11" s="31">
        <f>D11-E11</f>
        <v>10812953.640000001</v>
      </c>
      <c r="H11" s="26" t="s">
        <v>152</v>
      </c>
    </row>
    <row r="12" spans="1:8">
      <c r="A12" s="8" t="s">
        <v>15</v>
      </c>
      <c r="B12" s="70">
        <v>12533878.66</v>
      </c>
      <c r="C12" s="70">
        <v>2550000</v>
      </c>
      <c r="D12" s="31">
        <f t="shared" ref="D12:D17" si="2">B12+C12</f>
        <v>15083878.66</v>
      </c>
      <c r="E12" s="70">
        <v>11453073.23</v>
      </c>
      <c r="F12" s="70">
        <v>11477505.789999999</v>
      </c>
      <c r="G12" s="31">
        <f t="shared" ref="G12:G17" si="3">D12-E12</f>
        <v>3630805.4299999997</v>
      </c>
      <c r="H12" s="26" t="s">
        <v>153</v>
      </c>
    </row>
    <row r="13" spans="1:8">
      <c r="A13" s="8" t="s">
        <v>16</v>
      </c>
      <c r="B13" s="70">
        <v>4008675.05</v>
      </c>
      <c r="C13" s="70">
        <v>0</v>
      </c>
      <c r="D13" s="31">
        <f t="shared" si="2"/>
        <v>4008675.05</v>
      </c>
      <c r="E13" s="70">
        <v>296216.57</v>
      </c>
      <c r="F13" s="70">
        <v>356096.6</v>
      </c>
      <c r="G13" s="31">
        <f t="shared" si="3"/>
        <v>3712458.48</v>
      </c>
      <c r="H13" s="26" t="s">
        <v>154</v>
      </c>
    </row>
    <row r="14" spans="1:8">
      <c r="A14" s="8" t="s">
        <v>17</v>
      </c>
      <c r="B14" s="70">
        <v>3070035</v>
      </c>
      <c r="C14" s="70">
        <v>273638.53000000003</v>
      </c>
      <c r="D14" s="31">
        <f t="shared" si="2"/>
        <v>3343673.5300000003</v>
      </c>
      <c r="E14" s="70">
        <v>2047198.53</v>
      </c>
      <c r="F14" s="70">
        <v>2047198.53</v>
      </c>
      <c r="G14" s="31">
        <f t="shared" si="3"/>
        <v>1296475.0000000002</v>
      </c>
      <c r="H14" s="26" t="s">
        <v>155</v>
      </c>
    </row>
    <row r="15" spans="1:8">
      <c r="A15" s="8" t="s">
        <v>18</v>
      </c>
      <c r="B15" s="70">
        <v>15977040.119999999</v>
      </c>
      <c r="C15" s="70">
        <v>-3286901.86</v>
      </c>
      <c r="D15" s="31">
        <f t="shared" si="2"/>
        <v>12690138.26</v>
      </c>
      <c r="E15" s="70">
        <v>7371786.6900000004</v>
      </c>
      <c r="F15" s="70">
        <v>7887513.2199999997</v>
      </c>
      <c r="G15" s="31">
        <f t="shared" si="3"/>
        <v>5318351.5699999994</v>
      </c>
      <c r="H15" s="26" t="s">
        <v>156</v>
      </c>
    </row>
    <row r="16" spans="1:8">
      <c r="A16" s="8" t="s">
        <v>19</v>
      </c>
      <c r="B16" s="31">
        <v>0</v>
      </c>
      <c r="C16" s="31">
        <v>0</v>
      </c>
      <c r="D16" s="31">
        <f t="shared" si="2"/>
        <v>0</v>
      </c>
      <c r="E16" s="31">
        <v>0</v>
      </c>
      <c r="F16" s="31">
        <v>0</v>
      </c>
      <c r="G16" s="31">
        <f t="shared" si="3"/>
        <v>0</v>
      </c>
      <c r="H16" s="26" t="s">
        <v>157</v>
      </c>
    </row>
    <row r="17" spans="1:8">
      <c r="A17" s="8" t="s">
        <v>20</v>
      </c>
      <c r="B17" s="31">
        <v>0</v>
      </c>
      <c r="C17" s="31">
        <v>0</v>
      </c>
      <c r="D17" s="31">
        <f t="shared" si="2"/>
        <v>0</v>
      </c>
      <c r="E17" s="31">
        <v>0</v>
      </c>
      <c r="F17" s="31">
        <v>0</v>
      </c>
      <c r="G17" s="31">
        <f t="shared" si="3"/>
        <v>0</v>
      </c>
      <c r="H17" s="26" t="s">
        <v>158</v>
      </c>
    </row>
    <row r="18" spans="1:8">
      <c r="A18" s="7" t="s">
        <v>21</v>
      </c>
      <c r="B18" s="31">
        <f>SUM(B19:B27)</f>
        <v>14229150</v>
      </c>
      <c r="C18" s="31">
        <f t="shared" ref="C18:G18" si="4">SUM(C19:C27)</f>
        <v>2670291</v>
      </c>
      <c r="D18" s="31">
        <f t="shared" si="4"/>
        <v>16899441</v>
      </c>
      <c r="E18" s="31">
        <f t="shared" si="4"/>
        <v>7819864.1299999999</v>
      </c>
      <c r="F18" s="31">
        <f t="shared" si="4"/>
        <v>7810665.8399999999</v>
      </c>
      <c r="G18" s="31">
        <f t="shared" si="4"/>
        <v>9079576.8699999992</v>
      </c>
    </row>
    <row r="19" spans="1:8">
      <c r="A19" s="8" t="s">
        <v>22</v>
      </c>
      <c r="B19" s="70">
        <v>2076200</v>
      </c>
      <c r="C19" s="70">
        <v>578000</v>
      </c>
      <c r="D19" s="31">
        <f t="shared" ref="D19:D27" si="5">B19+C19</f>
        <v>2654200</v>
      </c>
      <c r="E19" s="70">
        <v>863022.41</v>
      </c>
      <c r="F19" s="70">
        <v>862911.38</v>
      </c>
      <c r="G19" s="31">
        <f t="shared" ref="G19:G27" si="6">D19-E19</f>
        <v>1791177.5899999999</v>
      </c>
      <c r="H19" s="26" t="s">
        <v>159</v>
      </c>
    </row>
    <row r="20" spans="1:8">
      <c r="A20" s="8" t="s">
        <v>23</v>
      </c>
      <c r="B20" s="70">
        <v>610000</v>
      </c>
      <c r="C20" s="70">
        <v>245000</v>
      </c>
      <c r="D20" s="31">
        <f t="shared" si="5"/>
        <v>855000</v>
      </c>
      <c r="E20" s="70">
        <v>397543.74</v>
      </c>
      <c r="F20" s="70">
        <v>397543.74</v>
      </c>
      <c r="G20" s="31">
        <f t="shared" si="6"/>
        <v>457456.26</v>
      </c>
      <c r="H20" s="26" t="s">
        <v>160</v>
      </c>
    </row>
    <row r="21" spans="1:8">
      <c r="A21" s="8" t="s">
        <v>24</v>
      </c>
      <c r="B21" s="70">
        <v>220000</v>
      </c>
      <c r="C21" s="70">
        <v>-165748</v>
      </c>
      <c r="D21" s="31">
        <f t="shared" si="5"/>
        <v>54252</v>
      </c>
      <c r="E21" s="70">
        <v>3434.8</v>
      </c>
      <c r="F21" s="70">
        <v>3434.8</v>
      </c>
      <c r="G21" s="31">
        <f t="shared" si="6"/>
        <v>50817.2</v>
      </c>
      <c r="H21" s="26" t="s">
        <v>161</v>
      </c>
    </row>
    <row r="22" spans="1:8">
      <c r="A22" s="8" t="s">
        <v>25</v>
      </c>
      <c r="B22" s="70">
        <v>3194000</v>
      </c>
      <c r="C22" s="70">
        <v>345000</v>
      </c>
      <c r="D22" s="31">
        <f t="shared" si="5"/>
        <v>3539000</v>
      </c>
      <c r="E22" s="70">
        <v>917836.18</v>
      </c>
      <c r="F22" s="70">
        <v>909109.93</v>
      </c>
      <c r="G22" s="31">
        <f t="shared" si="6"/>
        <v>2621163.8199999998</v>
      </c>
      <c r="H22" s="26" t="s">
        <v>162</v>
      </c>
    </row>
    <row r="23" spans="1:8">
      <c r="A23" s="8" t="s">
        <v>26</v>
      </c>
      <c r="B23" s="70">
        <v>625000</v>
      </c>
      <c r="C23" s="70">
        <v>270000</v>
      </c>
      <c r="D23" s="31">
        <f t="shared" si="5"/>
        <v>895000</v>
      </c>
      <c r="E23" s="70">
        <v>210174.25</v>
      </c>
      <c r="F23" s="70">
        <v>210174.25</v>
      </c>
      <c r="G23" s="31">
        <f t="shared" si="6"/>
        <v>684825.75</v>
      </c>
      <c r="H23" s="26" t="s">
        <v>163</v>
      </c>
    </row>
    <row r="24" spans="1:8">
      <c r="A24" s="8" t="s">
        <v>27</v>
      </c>
      <c r="B24" s="70">
        <v>5183150</v>
      </c>
      <c r="C24" s="70">
        <v>678039</v>
      </c>
      <c r="D24" s="31">
        <f t="shared" si="5"/>
        <v>5861189</v>
      </c>
      <c r="E24" s="70">
        <v>4348985.2300000004</v>
      </c>
      <c r="F24" s="70">
        <v>4348985.2300000004</v>
      </c>
      <c r="G24" s="31">
        <f t="shared" si="6"/>
        <v>1512203.7699999996</v>
      </c>
      <c r="H24" s="26" t="s">
        <v>164</v>
      </c>
    </row>
    <row r="25" spans="1:8">
      <c r="A25" s="8" t="s">
        <v>28</v>
      </c>
      <c r="B25" s="70">
        <v>747000</v>
      </c>
      <c r="C25" s="70">
        <v>40000</v>
      </c>
      <c r="D25" s="31">
        <f t="shared" si="5"/>
        <v>787000</v>
      </c>
      <c r="E25" s="70">
        <v>100749.34</v>
      </c>
      <c r="F25" s="70">
        <v>100463.08</v>
      </c>
      <c r="G25" s="31">
        <f t="shared" si="6"/>
        <v>686250.66</v>
      </c>
      <c r="H25" s="26" t="s">
        <v>165</v>
      </c>
    </row>
    <row r="26" spans="1:8">
      <c r="A26" s="8" t="s">
        <v>29</v>
      </c>
      <c r="B26" s="70">
        <v>20000</v>
      </c>
      <c r="C26" s="70">
        <v>10000</v>
      </c>
      <c r="D26" s="31">
        <f t="shared" si="5"/>
        <v>30000</v>
      </c>
      <c r="E26" s="70">
        <v>0</v>
      </c>
      <c r="F26" s="70">
        <v>0</v>
      </c>
      <c r="G26" s="31">
        <f t="shared" si="6"/>
        <v>30000</v>
      </c>
      <c r="H26" s="26" t="s">
        <v>166</v>
      </c>
    </row>
    <row r="27" spans="1:8">
      <c r="A27" s="8" t="s">
        <v>30</v>
      </c>
      <c r="B27" s="70">
        <v>1553800</v>
      </c>
      <c r="C27" s="70">
        <v>670000</v>
      </c>
      <c r="D27" s="31">
        <f t="shared" si="5"/>
        <v>2223800</v>
      </c>
      <c r="E27" s="70">
        <v>978118.18</v>
      </c>
      <c r="F27" s="70">
        <v>978043.43</v>
      </c>
      <c r="G27" s="31">
        <f t="shared" si="6"/>
        <v>1245681.8199999998</v>
      </c>
      <c r="H27" s="26" t="s">
        <v>167</v>
      </c>
    </row>
    <row r="28" spans="1:8">
      <c r="A28" s="7" t="s">
        <v>31</v>
      </c>
      <c r="B28" s="31">
        <f>SUM(B29:B37)</f>
        <v>40719978</v>
      </c>
      <c r="C28" s="31">
        <f t="shared" ref="C28:G28" si="7">SUM(C29:C37)</f>
        <v>12871542.66</v>
      </c>
      <c r="D28" s="31">
        <f t="shared" si="7"/>
        <v>53591520.660000004</v>
      </c>
      <c r="E28" s="31">
        <f t="shared" si="7"/>
        <v>36225124.640000001</v>
      </c>
      <c r="F28" s="31">
        <f t="shared" si="7"/>
        <v>35527233.25</v>
      </c>
      <c r="G28" s="31">
        <f t="shared" si="7"/>
        <v>17366396.02</v>
      </c>
    </row>
    <row r="29" spans="1:8">
      <c r="A29" s="8" t="s">
        <v>32</v>
      </c>
      <c r="B29" s="70">
        <v>17003925</v>
      </c>
      <c r="C29" s="70">
        <v>2000000</v>
      </c>
      <c r="D29" s="31">
        <f t="shared" ref="D29:D82" si="8">B29+C29</f>
        <v>19003925</v>
      </c>
      <c r="E29" s="70">
        <v>14908238.369999999</v>
      </c>
      <c r="F29" s="70">
        <v>14908236.890000001</v>
      </c>
      <c r="G29" s="31">
        <f t="shared" ref="G29:G37" si="9">D29-E29</f>
        <v>4095686.6300000008</v>
      </c>
      <c r="H29" s="26" t="s">
        <v>168</v>
      </c>
    </row>
    <row r="30" spans="1:8">
      <c r="A30" s="8" t="s">
        <v>33</v>
      </c>
      <c r="B30" s="70">
        <v>1680000</v>
      </c>
      <c r="C30" s="70">
        <v>792000</v>
      </c>
      <c r="D30" s="31">
        <f t="shared" si="8"/>
        <v>2472000</v>
      </c>
      <c r="E30" s="70">
        <v>1555447.27</v>
      </c>
      <c r="F30" s="70">
        <v>1538224.22</v>
      </c>
      <c r="G30" s="31">
        <f t="shared" si="9"/>
        <v>916552.73</v>
      </c>
      <c r="H30" s="26" t="s">
        <v>169</v>
      </c>
    </row>
    <row r="31" spans="1:8">
      <c r="A31" s="8" t="s">
        <v>34</v>
      </c>
      <c r="B31" s="70">
        <v>767000</v>
      </c>
      <c r="C31" s="70">
        <v>210000</v>
      </c>
      <c r="D31" s="31">
        <f t="shared" si="8"/>
        <v>977000</v>
      </c>
      <c r="E31" s="70">
        <v>94592</v>
      </c>
      <c r="F31" s="70">
        <v>94592</v>
      </c>
      <c r="G31" s="31">
        <f t="shared" si="9"/>
        <v>882408</v>
      </c>
      <c r="H31" s="26" t="s">
        <v>170</v>
      </c>
    </row>
    <row r="32" spans="1:8">
      <c r="A32" s="8" t="s">
        <v>35</v>
      </c>
      <c r="B32" s="70">
        <v>668500</v>
      </c>
      <c r="C32" s="70">
        <v>182542.66</v>
      </c>
      <c r="D32" s="31">
        <f t="shared" si="8"/>
        <v>851042.66</v>
      </c>
      <c r="E32" s="70">
        <v>569518.25</v>
      </c>
      <c r="F32" s="70">
        <v>569518.25</v>
      </c>
      <c r="G32" s="31">
        <f t="shared" si="9"/>
        <v>281524.41000000003</v>
      </c>
      <c r="H32" s="26" t="s">
        <v>171</v>
      </c>
    </row>
    <row r="33" spans="1:8">
      <c r="A33" s="8" t="s">
        <v>36</v>
      </c>
      <c r="B33" s="70">
        <v>1720500</v>
      </c>
      <c r="C33" s="70">
        <v>267000</v>
      </c>
      <c r="D33" s="31">
        <f t="shared" si="8"/>
        <v>1987500</v>
      </c>
      <c r="E33" s="70">
        <v>726471.52</v>
      </c>
      <c r="F33" s="70">
        <v>694194.29</v>
      </c>
      <c r="G33" s="31">
        <f t="shared" si="9"/>
        <v>1261028.48</v>
      </c>
      <c r="H33" s="26" t="s">
        <v>172</v>
      </c>
    </row>
    <row r="34" spans="1:8">
      <c r="A34" s="8" t="s">
        <v>37</v>
      </c>
      <c r="B34" s="70">
        <v>925000</v>
      </c>
      <c r="C34" s="70">
        <v>150000</v>
      </c>
      <c r="D34" s="31">
        <f t="shared" si="8"/>
        <v>1075000</v>
      </c>
      <c r="E34" s="70">
        <v>328977.38</v>
      </c>
      <c r="F34" s="70">
        <v>326914.71999999997</v>
      </c>
      <c r="G34" s="31">
        <f t="shared" si="9"/>
        <v>746022.62</v>
      </c>
      <c r="H34" s="26" t="s">
        <v>173</v>
      </c>
    </row>
    <row r="35" spans="1:8">
      <c r="A35" s="8" t="s">
        <v>38</v>
      </c>
      <c r="B35" s="70">
        <v>142500</v>
      </c>
      <c r="C35" s="70">
        <v>150000</v>
      </c>
      <c r="D35" s="31">
        <f t="shared" si="8"/>
        <v>292500</v>
      </c>
      <c r="E35" s="70">
        <v>32294</v>
      </c>
      <c r="F35" s="70">
        <v>32294</v>
      </c>
      <c r="G35" s="31">
        <f t="shared" si="9"/>
        <v>260206</v>
      </c>
      <c r="H35" s="26" t="s">
        <v>174</v>
      </c>
    </row>
    <row r="36" spans="1:8">
      <c r="A36" s="8" t="s">
        <v>39</v>
      </c>
      <c r="B36" s="70">
        <v>12967331.539999999</v>
      </c>
      <c r="C36" s="70">
        <v>10325000</v>
      </c>
      <c r="D36" s="31">
        <f t="shared" si="8"/>
        <v>23292331.539999999</v>
      </c>
      <c r="E36" s="70">
        <v>16412436.52</v>
      </c>
      <c r="F36" s="70">
        <v>15896437.550000001</v>
      </c>
      <c r="G36" s="31">
        <f t="shared" si="9"/>
        <v>6879895.0199999996</v>
      </c>
      <c r="H36" s="26" t="s">
        <v>175</v>
      </c>
    </row>
    <row r="37" spans="1:8">
      <c r="A37" s="8" t="s">
        <v>40</v>
      </c>
      <c r="B37" s="70">
        <v>4845221.46</v>
      </c>
      <c r="C37" s="70">
        <v>-1205000</v>
      </c>
      <c r="D37" s="31">
        <f t="shared" si="8"/>
        <v>3640221.46</v>
      </c>
      <c r="E37" s="70">
        <v>1597149.33</v>
      </c>
      <c r="F37" s="70">
        <v>1466821.33</v>
      </c>
      <c r="G37" s="31">
        <f t="shared" si="9"/>
        <v>2043072.13</v>
      </c>
      <c r="H37" s="26" t="s">
        <v>176</v>
      </c>
    </row>
    <row r="38" spans="1:8">
      <c r="A38" s="7" t="s">
        <v>41</v>
      </c>
      <c r="B38" s="31">
        <f>SUM(B39:B47)</f>
        <v>15196794.49</v>
      </c>
      <c r="C38" s="31">
        <f t="shared" ref="C38:G38" si="10">SUM(C39:C47)</f>
        <v>9626899.1400000006</v>
      </c>
      <c r="D38" s="31">
        <f t="shared" si="10"/>
        <v>24823693.630000003</v>
      </c>
      <c r="E38" s="31">
        <f t="shared" si="10"/>
        <v>12399298.77</v>
      </c>
      <c r="F38" s="31">
        <f t="shared" si="10"/>
        <v>12041036.65</v>
      </c>
      <c r="G38" s="31">
        <f t="shared" si="10"/>
        <v>12424394.860000001</v>
      </c>
    </row>
    <row r="39" spans="1:8">
      <c r="A39" s="8" t="s">
        <v>42</v>
      </c>
      <c r="B39" s="70">
        <v>7235000</v>
      </c>
      <c r="C39" s="70">
        <v>1250000</v>
      </c>
      <c r="D39" s="31">
        <f t="shared" si="8"/>
        <v>8485000</v>
      </c>
      <c r="E39" s="70">
        <v>4864500</v>
      </c>
      <c r="F39" s="70">
        <v>4783500</v>
      </c>
      <c r="G39" s="31">
        <f t="shared" ref="G39:G47" si="11">D39-E39</f>
        <v>3620500</v>
      </c>
      <c r="H39" s="26" t="s">
        <v>177</v>
      </c>
    </row>
    <row r="40" spans="1:8">
      <c r="A40" s="8" t="s">
        <v>43</v>
      </c>
      <c r="B40" s="70">
        <v>0</v>
      </c>
      <c r="C40" s="70">
        <v>332168.63</v>
      </c>
      <c r="D40" s="31">
        <f t="shared" si="8"/>
        <v>332168.63</v>
      </c>
      <c r="E40" s="70">
        <v>43831.13</v>
      </c>
      <c r="F40" s="70">
        <v>43831.13</v>
      </c>
      <c r="G40" s="31">
        <f t="shared" si="11"/>
        <v>288337.5</v>
      </c>
      <c r="H40" s="26" t="s">
        <v>178</v>
      </c>
    </row>
    <row r="41" spans="1:8">
      <c r="A41" s="8" t="s">
        <v>44</v>
      </c>
      <c r="B41" s="70">
        <v>4533294.49</v>
      </c>
      <c r="C41" s="70">
        <v>7054730.5099999998</v>
      </c>
      <c r="D41" s="31">
        <f t="shared" si="8"/>
        <v>11588025</v>
      </c>
      <c r="E41" s="70">
        <v>5203710.04</v>
      </c>
      <c r="F41" s="70">
        <v>4959690.04</v>
      </c>
      <c r="G41" s="31">
        <f t="shared" si="11"/>
        <v>6384314.96</v>
      </c>
      <c r="H41" s="26" t="s">
        <v>179</v>
      </c>
    </row>
    <row r="42" spans="1:8">
      <c r="A42" s="8" t="s">
        <v>45</v>
      </c>
      <c r="B42" s="70">
        <v>3428500</v>
      </c>
      <c r="C42" s="70">
        <v>990000</v>
      </c>
      <c r="D42" s="31">
        <f t="shared" si="8"/>
        <v>4418500</v>
      </c>
      <c r="E42" s="70">
        <v>2287257.6000000001</v>
      </c>
      <c r="F42" s="70">
        <v>2254015.48</v>
      </c>
      <c r="G42" s="31">
        <f t="shared" si="11"/>
        <v>2131242.4</v>
      </c>
      <c r="H42" s="26" t="s">
        <v>180</v>
      </c>
    </row>
    <row r="43" spans="1:8">
      <c r="A43" s="8" t="s">
        <v>46</v>
      </c>
      <c r="B43" s="31">
        <v>0</v>
      </c>
      <c r="C43" s="31">
        <v>0</v>
      </c>
      <c r="D43" s="31">
        <f t="shared" si="8"/>
        <v>0</v>
      </c>
      <c r="E43" s="31">
        <v>0</v>
      </c>
      <c r="F43" s="31">
        <v>0</v>
      </c>
      <c r="G43" s="31">
        <f t="shared" si="11"/>
        <v>0</v>
      </c>
      <c r="H43" s="26" t="s">
        <v>181</v>
      </c>
    </row>
    <row r="44" spans="1:8">
      <c r="A44" s="8" t="s">
        <v>47</v>
      </c>
      <c r="B44" s="31">
        <v>0</v>
      </c>
      <c r="C44" s="31">
        <v>0</v>
      </c>
      <c r="D44" s="31">
        <f t="shared" si="8"/>
        <v>0</v>
      </c>
      <c r="E44" s="31">
        <v>0</v>
      </c>
      <c r="F44" s="31">
        <v>0</v>
      </c>
      <c r="G44" s="31">
        <f t="shared" si="11"/>
        <v>0</v>
      </c>
      <c r="H44" s="26" t="s">
        <v>182</v>
      </c>
    </row>
    <row r="45" spans="1:8">
      <c r="A45" s="8" t="s">
        <v>48</v>
      </c>
      <c r="B45" s="31">
        <v>0</v>
      </c>
      <c r="C45" s="31">
        <v>0</v>
      </c>
      <c r="D45" s="31">
        <f t="shared" si="8"/>
        <v>0</v>
      </c>
      <c r="E45" s="31">
        <v>0</v>
      </c>
      <c r="F45" s="31">
        <v>0</v>
      </c>
      <c r="G45" s="31">
        <f t="shared" si="11"/>
        <v>0</v>
      </c>
      <c r="H45" s="27"/>
    </row>
    <row r="46" spans="1:8">
      <c r="A46" s="8" t="s">
        <v>49</v>
      </c>
      <c r="B46" s="31">
        <v>0</v>
      </c>
      <c r="C46" s="31">
        <v>0</v>
      </c>
      <c r="D46" s="31">
        <f t="shared" si="8"/>
        <v>0</v>
      </c>
      <c r="E46" s="31">
        <v>0</v>
      </c>
      <c r="F46" s="31">
        <v>0</v>
      </c>
      <c r="G46" s="31">
        <f t="shared" si="11"/>
        <v>0</v>
      </c>
      <c r="H46" s="27"/>
    </row>
    <row r="47" spans="1:8">
      <c r="A47" s="8" t="s">
        <v>50</v>
      </c>
      <c r="B47" s="31">
        <v>0</v>
      </c>
      <c r="C47" s="31">
        <v>0</v>
      </c>
      <c r="D47" s="31">
        <f t="shared" si="8"/>
        <v>0</v>
      </c>
      <c r="E47" s="31">
        <v>0</v>
      </c>
      <c r="F47" s="31">
        <v>0</v>
      </c>
      <c r="G47" s="31">
        <f t="shared" si="11"/>
        <v>0</v>
      </c>
      <c r="H47" s="26" t="s">
        <v>183</v>
      </c>
    </row>
    <row r="48" spans="1:8">
      <c r="A48" s="7" t="s">
        <v>51</v>
      </c>
      <c r="B48" s="31">
        <f>SUM(B49:B57)</f>
        <v>678817</v>
      </c>
      <c r="C48" s="31">
        <f t="shared" ref="C48:G48" si="12">SUM(C49:C57)</f>
        <v>5005116.12</v>
      </c>
      <c r="D48" s="31">
        <f t="shared" si="12"/>
        <v>5683933.1200000001</v>
      </c>
      <c r="E48" s="31">
        <f t="shared" si="12"/>
        <v>3378035.44</v>
      </c>
      <c r="F48" s="31">
        <f t="shared" si="12"/>
        <v>3378035.44</v>
      </c>
      <c r="G48" s="31">
        <f t="shared" si="12"/>
        <v>2305897.6800000006</v>
      </c>
    </row>
    <row r="49" spans="1:8">
      <c r="A49" s="8" t="s">
        <v>52</v>
      </c>
      <c r="B49" s="70">
        <v>456500</v>
      </c>
      <c r="C49" s="70">
        <v>572361.47</v>
      </c>
      <c r="D49" s="31">
        <f t="shared" si="8"/>
        <v>1028861.47</v>
      </c>
      <c r="E49" s="70">
        <v>194662.38</v>
      </c>
      <c r="F49" s="70">
        <v>194662.38</v>
      </c>
      <c r="G49" s="31">
        <f t="shared" ref="G49:G57" si="13">D49-E49</f>
        <v>834199.09</v>
      </c>
      <c r="H49" s="26" t="s">
        <v>184</v>
      </c>
    </row>
    <row r="50" spans="1:8">
      <c r="A50" s="8" t="s">
        <v>53</v>
      </c>
      <c r="B50" s="70">
        <v>32000</v>
      </c>
      <c r="C50" s="70">
        <v>358000</v>
      </c>
      <c r="D50" s="31">
        <f t="shared" si="8"/>
        <v>390000</v>
      </c>
      <c r="E50" s="70">
        <v>265373.05</v>
      </c>
      <c r="F50" s="70">
        <v>265373.05</v>
      </c>
      <c r="G50" s="31">
        <f t="shared" si="13"/>
        <v>124626.95000000001</v>
      </c>
      <c r="H50" s="26" t="s">
        <v>185</v>
      </c>
    </row>
    <row r="51" spans="1:8">
      <c r="A51" s="8" t="s">
        <v>54</v>
      </c>
      <c r="B51" s="31">
        <v>0</v>
      </c>
      <c r="C51" s="31">
        <v>0</v>
      </c>
      <c r="D51" s="31">
        <f t="shared" si="8"/>
        <v>0</v>
      </c>
      <c r="E51" s="31">
        <v>0</v>
      </c>
      <c r="F51" s="31">
        <v>0</v>
      </c>
      <c r="G51" s="31">
        <f t="shared" si="13"/>
        <v>0</v>
      </c>
      <c r="H51" s="26" t="s">
        <v>186</v>
      </c>
    </row>
    <row r="52" spans="1:8">
      <c r="A52" s="8" t="s">
        <v>55</v>
      </c>
      <c r="B52" s="70">
        <v>100000</v>
      </c>
      <c r="C52" s="70">
        <v>3743212.49</v>
      </c>
      <c r="D52" s="31">
        <f t="shared" si="8"/>
        <v>3843212.49</v>
      </c>
      <c r="E52" s="70">
        <v>2918000.01</v>
      </c>
      <c r="F52" s="70">
        <v>2918000.01</v>
      </c>
      <c r="G52" s="31">
        <f t="shared" si="13"/>
        <v>925212.48000000045</v>
      </c>
      <c r="H52" s="26" t="s">
        <v>187</v>
      </c>
    </row>
    <row r="53" spans="1:8">
      <c r="A53" s="8" t="s">
        <v>56</v>
      </c>
      <c r="B53" s="70">
        <v>0</v>
      </c>
      <c r="C53" s="70">
        <v>250000</v>
      </c>
      <c r="D53" s="31">
        <f t="shared" si="8"/>
        <v>250000</v>
      </c>
      <c r="E53" s="70">
        <v>0</v>
      </c>
      <c r="F53" s="70">
        <v>0</v>
      </c>
      <c r="G53" s="31">
        <f t="shared" si="13"/>
        <v>250000</v>
      </c>
      <c r="H53" s="26" t="s">
        <v>188</v>
      </c>
    </row>
    <row r="54" spans="1:8">
      <c r="A54" s="8" t="s">
        <v>57</v>
      </c>
      <c r="B54" s="70">
        <v>90317</v>
      </c>
      <c r="C54" s="70">
        <v>81542.16</v>
      </c>
      <c r="D54" s="31">
        <f t="shared" si="8"/>
        <v>171859.16</v>
      </c>
      <c r="E54" s="70">
        <v>0</v>
      </c>
      <c r="F54" s="70">
        <v>0</v>
      </c>
      <c r="G54" s="31">
        <f t="shared" si="13"/>
        <v>171859.16</v>
      </c>
      <c r="H54" s="26" t="s">
        <v>189</v>
      </c>
    </row>
    <row r="55" spans="1:8">
      <c r="A55" s="8" t="s">
        <v>58</v>
      </c>
      <c r="B55" s="31">
        <v>0</v>
      </c>
      <c r="C55" s="31">
        <v>0</v>
      </c>
      <c r="D55" s="31">
        <f t="shared" si="8"/>
        <v>0</v>
      </c>
      <c r="E55" s="31">
        <v>0</v>
      </c>
      <c r="F55" s="31">
        <v>0</v>
      </c>
      <c r="G55" s="31">
        <f t="shared" si="13"/>
        <v>0</v>
      </c>
      <c r="H55" s="26" t="s">
        <v>190</v>
      </c>
    </row>
    <row r="56" spans="1:8">
      <c r="A56" s="8" t="s">
        <v>59</v>
      </c>
      <c r="B56" s="31">
        <v>0</v>
      </c>
      <c r="C56" s="31">
        <v>0</v>
      </c>
      <c r="D56" s="31">
        <f t="shared" si="8"/>
        <v>0</v>
      </c>
      <c r="E56" s="31">
        <v>0</v>
      </c>
      <c r="F56" s="31">
        <v>0</v>
      </c>
      <c r="G56" s="31">
        <f t="shared" si="13"/>
        <v>0</v>
      </c>
      <c r="H56" s="26" t="s">
        <v>191</v>
      </c>
    </row>
    <row r="57" spans="1:8">
      <c r="A57" s="8" t="s">
        <v>60</v>
      </c>
      <c r="B57" s="31">
        <v>0</v>
      </c>
      <c r="C57" s="31">
        <v>0</v>
      </c>
      <c r="D57" s="31">
        <f t="shared" si="8"/>
        <v>0</v>
      </c>
      <c r="E57" s="31">
        <v>0</v>
      </c>
      <c r="F57" s="31">
        <v>0</v>
      </c>
      <c r="G57" s="31">
        <f t="shared" si="13"/>
        <v>0</v>
      </c>
      <c r="H57" s="26" t="s">
        <v>192</v>
      </c>
    </row>
    <row r="58" spans="1:8">
      <c r="A58" s="7" t="s">
        <v>61</v>
      </c>
      <c r="B58" s="31">
        <f>SUM(B59:B61)</f>
        <v>1270000</v>
      </c>
      <c r="C58" s="31">
        <f t="shared" ref="C58:G58" si="14">SUM(C59:C61)</f>
        <v>9518533.1199999992</v>
      </c>
      <c r="D58" s="31">
        <f t="shared" si="14"/>
        <v>10788533.119999999</v>
      </c>
      <c r="E58" s="31">
        <f t="shared" si="14"/>
        <v>1781465.93</v>
      </c>
      <c r="F58" s="31">
        <f t="shared" si="14"/>
        <v>1781465.93</v>
      </c>
      <c r="G58" s="31">
        <f t="shared" si="14"/>
        <v>9007067.1899999995</v>
      </c>
    </row>
    <row r="59" spans="1:8">
      <c r="A59" s="8" t="s">
        <v>62</v>
      </c>
      <c r="B59" s="70">
        <v>1220000</v>
      </c>
      <c r="C59" s="70">
        <v>9518533.1199999992</v>
      </c>
      <c r="D59" s="31">
        <f t="shared" si="8"/>
        <v>10738533.119999999</v>
      </c>
      <c r="E59" s="70">
        <v>1781465.93</v>
      </c>
      <c r="F59" s="70">
        <v>1781465.93</v>
      </c>
      <c r="G59" s="31">
        <f t="shared" ref="G59:G61" si="15">D59-E59</f>
        <v>8957067.1899999995</v>
      </c>
      <c r="H59" s="26" t="s">
        <v>193</v>
      </c>
    </row>
    <row r="60" spans="1:8">
      <c r="A60" s="8" t="s">
        <v>63</v>
      </c>
      <c r="B60" s="70">
        <v>50000</v>
      </c>
      <c r="C60" s="70">
        <v>0</v>
      </c>
      <c r="D60" s="31">
        <f t="shared" si="8"/>
        <v>50000</v>
      </c>
      <c r="E60" s="70">
        <v>0</v>
      </c>
      <c r="F60" s="70">
        <v>0</v>
      </c>
      <c r="G60" s="31">
        <f t="shared" si="15"/>
        <v>50000</v>
      </c>
      <c r="H60" s="26" t="s">
        <v>194</v>
      </c>
    </row>
    <row r="61" spans="1:8">
      <c r="A61" s="8" t="s">
        <v>64</v>
      </c>
      <c r="B61" s="31">
        <v>0</v>
      </c>
      <c r="C61" s="31">
        <v>0</v>
      </c>
      <c r="D61" s="31">
        <f t="shared" si="8"/>
        <v>0</v>
      </c>
      <c r="E61" s="31">
        <v>0</v>
      </c>
      <c r="F61" s="31">
        <v>0</v>
      </c>
      <c r="G61" s="31">
        <f t="shared" si="15"/>
        <v>0</v>
      </c>
      <c r="H61" s="26" t="s">
        <v>195</v>
      </c>
    </row>
    <row r="62" spans="1:8">
      <c r="A62" s="7" t="s">
        <v>65</v>
      </c>
      <c r="B62" s="31">
        <f>SUM(B63:B67,B69:B70)</f>
        <v>0</v>
      </c>
      <c r="C62" s="31">
        <f t="shared" ref="C62:G62" si="16">SUM(C63:C67,C69:C70)</f>
        <v>0</v>
      </c>
      <c r="D62" s="31">
        <f t="shared" si="16"/>
        <v>0</v>
      </c>
      <c r="E62" s="31">
        <f t="shared" si="16"/>
        <v>0</v>
      </c>
      <c r="F62" s="31">
        <f t="shared" si="16"/>
        <v>0</v>
      </c>
      <c r="G62" s="31">
        <f t="shared" si="16"/>
        <v>0</v>
      </c>
    </row>
    <row r="63" spans="1:8">
      <c r="A63" s="8" t="s">
        <v>66</v>
      </c>
      <c r="B63" s="31">
        <v>0</v>
      </c>
      <c r="C63" s="31">
        <v>0</v>
      </c>
      <c r="D63" s="31">
        <f t="shared" si="8"/>
        <v>0</v>
      </c>
      <c r="E63" s="31">
        <v>0</v>
      </c>
      <c r="F63" s="31">
        <v>0</v>
      </c>
      <c r="G63" s="31">
        <f t="shared" ref="G63:G70" si="17">D63-E63</f>
        <v>0</v>
      </c>
      <c r="H63" s="26" t="s">
        <v>196</v>
      </c>
    </row>
    <row r="64" spans="1:8">
      <c r="A64" s="8" t="s">
        <v>67</v>
      </c>
      <c r="B64" s="31">
        <v>0</v>
      </c>
      <c r="C64" s="31">
        <v>0</v>
      </c>
      <c r="D64" s="31">
        <f t="shared" si="8"/>
        <v>0</v>
      </c>
      <c r="E64" s="31">
        <v>0</v>
      </c>
      <c r="F64" s="31">
        <v>0</v>
      </c>
      <c r="G64" s="31">
        <f t="shared" si="17"/>
        <v>0</v>
      </c>
      <c r="H64" s="26" t="s">
        <v>197</v>
      </c>
    </row>
    <row r="65" spans="1:8">
      <c r="A65" s="8" t="s">
        <v>68</v>
      </c>
      <c r="B65" s="31">
        <v>0</v>
      </c>
      <c r="C65" s="31">
        <v>0</v>
      </c>
      <c r="D65" s="31">
        <f t="shared" si="8"/>
        <v>0</v>
      </c>
      <c r="E65" s="31">
        <v>0</v>
      </c>
      <c r="F65" s="31">
        <v>0</v>
      </c>
      <c r="G65" s="31">
        <f t="shared" si="17"/>
        <v>0</v>
      </c>
      <c r="H65" s="26" t="s">
        <v>198</v>
      </c>
    </row>
    <row r="66" spans="1:8">
      <c r="A66" s="8" t="s">
        <v>69</v>
      </c>
      <c r="B66" s="31">
        <v>0</v>
      </c>
      <c r="C66" s="31">
        <v>0</v>
      </c>
      <c r="D66" s="31">
        <f t="shared" si="8"/>
        <v>0</v>
      </c>
      <c r="E66" s="31">
        <v>0</v>
      </c>
      <c r="F66" s="31">
        <v>0</v>
      </c>
      <c r="G66" s="31">
        <f t="shared" si="17"/>
        <v>0</v>
      </c>
      <c r="H66" s="26" t="s">
        <v>199</v>
      </c>
    </row>
    <row r="67" spans="1:8">
      <c r="A67" s="8" t="s">
        <v>70</v>
      </c>
      <c r="B67" s="31">
        <v>0</v>
      </c>
      <c r="C67" s="31">
        <v>0</v>
      </c>
      <c r="D67" s="31">
        <f t="shared" si="8"/>
        <v>0</v>
      </c>
      <c r="E67" s="31">
        <v>0</v>
      </c>
      <c r="F67" s="31">
        <v>0</v>
      </c>
      <c r="G67" s="31">
        <f t="shared" si="17"/>
        <v>0</v>
      </c>
      <c r="H67" s="26" t="s">
        <v>200</v>
      </c>
    </row>
    <row r="68" spans="1:8">
      <c r="A68" s="8" t="s">
        <v>71</v>
      </c>
      <c r="B68" s="31">
        <v>0</v>
      </c>
      <c r="C68" s="31">
        <v>0</v>
      </c>
      <c r="D68" s="31">
        <f t="shared" si="8"/>
        <v>0</v>
      </c>
      <c r="E68" s="31">
        <v>0</v>
      </c>
      <c r="F68" s="31">
        <v>0</v>
      </c>
      <c r="G68" s="31">
        <f t="shared" si="17"/>
        <v>0</v>
      </c>
      <c r="H68" s="26"/>
    </row>
    <row r="69" spans="1:8">
      <c r="A69" s="8" t="s">
        <v>72</v>
      </c>
      <c r="B69" s="31">
        <v>0</v>
      </c>
      <c r="C69" s="31">
        <v>0</v>
      </c>
      <c r="D69" s="31">
        <f t="shared" si="8"/>
        <v>0</v>
      </c>
      <c r="E69" s="31">
        <v>0</v>
      </c>
      <c r="F69" s="31">
        <v>0</v>
      </c>
      <c r="G69" s="31">
        <f t="shared" si="17"/>
        <v>0</v>
      </c>
      <c r="H69" s="26" t="s">
        <v>201</v>
      </c>
    </row>
    <row r="70" spans="1:8">
      <c r="A70" s="8" t="s">
        <v>73</v>
      </c>
      <c r="B70" s="31">
        <v>0</v>
      </c>
      <c r="C70" s="31">
        <v>0</v>
      </c>
      <c r="D70" s="31">
        <f t="shared" si="8"/>
        <v>0</v>
      </c>
      <c r="E70" s="31">
        <v>0</v>
      </c>
      <c r="F70" s="31">
        <v>0</v>
      </c>
      <c r="G70" s="31">
        <f t="shared" si="17"/>
        <v>0</v>
      </c>
      <c r="H70" s="26" t="s">
        <v>202</v>
      </c>
    </row>
    <row r="71" spans="1:8">
      <c r="A71" s="7" t="s">
        <v>74</v>
      </c>
      <c r="B71" s="31">
        <f>SUM(B72:B74)</f>
        <v>0</v>
      </c>
      <c r="C71" s="31">
        <f t="shared" ref="C71:G71" si="18">SUM(C72:C74)</f>
        <v>0</v>
      </c>
      <c r="D71" s="31">
        <f t="shared" si="18"/>
        <v>0</v>
      </c>
      <c r="E71" s="31">
        <f t="shared" si="18"/>
        <v>0</v>
      </c>
      <c r="F71" s="31">
        <f t="shared" si="18"/>
        <v>0</v>
      </c>
      <c r="G71" s="31">
        <f t="shared" si="18"/>
        <v>0</v>
      </c>
    </row>
    <row r="72" spans="1:8">
      <c r="A72" s="8" t="s">
        <v>75</v>
      </c>
      <c r="B72" s="31">
        <v>0</v>
      </c>
      <c r="C72" s="31">
        <v>0</v>
      </c>
      <c r="D72" s="31">
        <f t="shared" si="8"/>
        <v>0</v>
      </c>
      <c r="E72" s="31">
        <v>0</v>
      </c>
      <c r="F72" s="31">
        <v>0</v>
      </c>
      <c r="G72" s="31">
        <f t="shared" ref="G72:G74" si="19">D72-E72</f>
        <v>0</v>
      </c>
      <c r="H72" s="26" t="s">
        <v>203</v>
      </c>
    </row>
    <row r="73" spans="1:8">
      <c r="A73" s="8" t="s">
        <v>76</v>
      </c>
      <c r="B73" s="31">
        <v>0</v>
      </c>
      <c r="C73" s="31">
        <v>0</v>
      </c>
      <c r="D73" s="31">
        <f t="shared" si="8"/>
        <v>0</v>
      </c>
      <c r="E73" s="31">
        <v>0</v>
      </c>
      <c r="F73" s="31">
        <v>0</v>
      </c>
      <c r="G73" s="31">
        <f t="shared" si="19"/>
        <v>0</v>
      </c>
      <c r="H73" s="26" t="s">
        <v>204</v>
      </c>
    </row>
    <row r="74" spans="1:8">
      <c r="A74" s="8" t="s">
        <v>77</v>
      </c>
      <c r="B74" s="31">
        <v>0</v>
      </c>
      <c r="C74" s="31">
        <v>0</v>
      </c>
      <c r="D74" s="31">
        <f t="shared" si="8"/>
        <v>0</v>
      </c>
      <c r="E74" s="31">
        <v>0</v>
      </c>
      <c r="F74" s="31">
        <v>0</v>
      </c>
      <c r="G74" s="31">
        <f t="shared" si="19"/>
        <v>0</v>
      </c>
      <c r="H74" s="26" t="s">
        <v>205</v>
      </c>
    </row>
    <row r="75" spans="1:8">
      <c r="A75" s="7" t="s">
        <v>78</v>
      </c>
      <c r="B75" s="31">
        <f>SUM(B76:B82)</f>
        <v>0</v>
      </c>
      <c r="C75" s="31">
        <f t="shared" ref="C75:G75" si="20">SUM(C76:C82)</f>
        <v>0</v>
      </c>
      <c r="D75" s="31">
        <f t="shared" si="20"/>
        <v>0</v>
      </c>
      <c r="E75" s="31">
        <f t="shared" si="20"/>
        <v>0</v>
      </c>
      <c r="F75" s="31">
        <f t="shared" si="20"/>
        <v>0</v>
      </c>
      <c r="G75" s="31">
        <f t="shared" si="20"/>
        <v>0</v>
      </c>
    </row>
    <row r="76" spans="1:8">
      <c r="A76" s="8" t="s">
        <v>79</v>
      </c>
      <c r="B76" s="31">
        <v>0</v>
      </c>
      <c r="C76" s="31">
        <v>0</v>
      </c>
      <c r="D76" s="31">
        <f t="shared" si="8"/>
        <v>0</v>
      </c>
      <c r="E76" s="31">
        <v>0</v>
      </c>
      <c r="F76" s="31">
        <v>0</v>
      </c>
      <c r="G76" s="31">
        <f t="shared" ref="G76:G82" si="21">D76-E76</f>
        <v>0</v>
      </c>
      <c r="H76" s="26" t="s">
        <v>206</v>
      </c>
    </row>
    <row r="77" spans="1:8">
      <c r="A77" s="8" t="s">
        <v>80</v>
      </c>
      <c r="B77" s="31">
        <v>0</v>
      </c>
      <c r="C77" s="31">
        <v>0</v>
      </c>
      <c r="D77" s="31">
        <f t="shared" si="8"/>
        <v>0</v>
      </c>
      <c r="E77" s="31">
        <v>0</v>
      </c>
      <c r="F77" s="31">
        <v>0</v>
      </c>
      <c r="G77" s="31">
        <f t="shared" si="21"/>
        <v>0</v>
      </c>
      <c r="H77" s="26" t="s">
        <v>207</v>
      </c>
    </row>
    <row r="78" spans="1:8">
      <c r="A78" s="8" t="s">
        <v>81</v>
      </c>
      <c r="B78" s="31">
        <v>0</v>
      </c>
      <c r="C78" s="31">
        <v>0</v>
      </c>
      <c r="D78" s="31">
        <f t="shared" si="8"/>
        <v>0</v>
      </c>
      <c r="E78" s="31">
        <v>0</v>
      </c>
      <c r="F78" s="31">
        <v>0</v>
      </c>
      <c r="G78" s="31">
        <f t="shared" si="21"/>
        <v>0</v>
      </c>
      <c r="H78" s="26" t="s">
        <v>208</v>
      </c>
    </row>
    <row r="79" spans="1:8">
      <c r="A79" s="8" t="s">
        <v>82</v>
      </c>
      <c r="B79" s="31">
        <v>0</v>
      </c>
      <c r="C79" s="31">
        <v>0</v>
      </c>
      <c r="D79" s="31">
        <f t="shared" si="8"/>
        <v>0</v>
      </c>
      <c r="E79" s="31">
        <v>0</v>
      </c>
      <c r="F79" s="31">
        <v>0</v>
      </c>
      <c r="G79" s="31">
        <f t="shared" si="21"/>
        <v>0</v>
      </c>
      <c r="H79" s="26" t="s">
        <v>209</v>
      </c>
    </row>
    <row r="80" spans="1:8">
      <c r="A80" s="8" t="s">
        <v>83</v>
      </c>
      <c r="B80" s="31">
        <v>0</v>
      </c>
      <c r="C80" s="31">
        <v>0</v>
      </c>
      <c r="D80" s="31">
        <f t="shared" si="8"/>
        <v>0</v>
      </c>
      <c r="E80" s="31">
        <v>0</v>
      </c>
      <c r="F80" s="31">
        <v>0</v>
      </c>
      <c r="G80" s="31">
        <f t="shared" si="21"/>
        <v>0</v>
      </c>
      <c r="H80" s="26" t="s">
        <v>210</v>
      </c>
    </row>
    <row r="81" spans="1:8">
      <c r="A81" s="8" t="s">
        <v>84</v>
      </c>
      <c r="B81" s="31">
        <v>0</v>
      </c>
      <c r="C81" s="31">
        <v>0</v>
      </c>
      <c r="D81" s="31">
        <f t="shared" si="8"/>
        <v>0</v>
      </c>
      <c r="E81" s="31">
        <v>0</v>
      </c>
      <c r="F81" s="31">
        <v>0</v>
      </c>
      <c r="G81" s="31">
        <f t="shared" si="21"/>
        <v>0</v>
      </c>
      <c r="H81" s="26" t="s">
        <v>211</v>
      </c>
    </row>
    <row r="82" spans="1:8">
      <c r="A82" s="8" t="s">
        <v>85</v>
      </c>
      <c r="B82" s="31">
        <v>0</v>
      </c>
      <c r="C82" s="31">
        <v>0</v>
      </c>
      <c r="D82" s="31">
        <f t="shared" si="8"/>
        <v>0</v>
      </c>
      <c r="E82" s="31">
        <v>0</v>
      </c>
      <c r="F82" s="31">
        <v>0</v>
      </c>
      <c r="G82" s="31">
        <f t="shared" si="21"/>
        <v>0</v>
      </c>
      <c r="H82" s="26" t="s">
        <v>212</v>
      </c>
    </row>
    <row r="83" spans="1:8">
      <c r="A83" s="9"/>
      <c r="B83" s="32"/>
      <c r="C83" s="32"/>
      <c r="D83" s="32"/>
      <c r="E83" s="32"/>
      <c r="F83" s="32"/>
      <c r="G83" s="32"/>
    </row>
    <row r="84" spans="1:8">
      <c r="A84" s="10" t="s">
        <v>86</v>
      </c>
      <c r="B84" s="30">
        <f>B85+B93+B103+B113+B123+B133+B137+B146+B150</f>
        <v>52393139.969999999</v>
      </c>
      <c r="C84" s="30">
        <f t="shared" ref="C84:G84" si="22">C85+C93+C103+C113+C123+C133+C137+C146+C150</f>
        <v>74612107.100000009</v>
      </c>
      <c r="D84" s="30">
        <f t="shared" si="22"/>
        <v>127005247.07000001</v>
      </c>
      <c r="E84" s="30">
        <f t="shared" si="22"/>
        <v>49542604.289999999</v>
      </c>
      <c r="F84" s="30">
        <f t="shared" si="22"/>
        <v>49680229.939999998</v>
      </c>
      <c r="G84" s="30">
        <f t="shared" si="22"/>
        <v>77462642.780000001</v>
      </c>
    </row>
    <row r="85" spans="1:8">
      <c r="A85" s="7" t="s">
        <v>13</v>
      </c>
      <c r="B85" s="31">
        <f>SUM(B86:B92)</f>
        <v>22564813.299999997</v>
      </c>
      <c r="C85" s="31">
        <f t="shared" ref="C85:G85" si="23">SUM(C86:C92)</f>
        <v>1528986.48</v>
      </c>
      <c r="D85" s="31">
        <f t="shared" si="23"/>
        <v>24093799.780000001</v>
      </c>
      <c r="E85" s="31">
        <f t="shared" si="23"/>
        <v>16727797.310000001</v>
      </c>
      <c r="F85" s="31">
        <f t="shared" si="23"/>
        <v>16920622.960000001</v>
      </c>
      <c r="G85" s="31">
        <f t="shared" si="23"/>
        <v>7366002.4699999988</v>
      </c>
    </row>
    <row r="86" spans="1:8">
      <c r="A86" s="8" t="s">
        <v>14</v>
      </c>
      <c r="B86" s="70">
        <v>14523775.26</v>
      </c>
      <c r="C86" s="70">
        <v>1220000</v>
      </c>
      <c r="D86" s="31">
        <f t="shared" ref="D86:D92" si="24">B86+C86</f>
        <v>15743775.26</v>
      </c>
      <c r="E86" s="70">
        <v>11654014.970000001</v>
      </c>
      <c r="F86" s="70">
        <v>11687658.74</v>
      </c>
      <c r="G86" s="31">
        <f t="shared" ref="G86:G92" si="25">D86-E86</f>
        <v>4089760.2899999991</v>
      </c>
      <c r="H86" s="26" t="s">
        <v>213</v>
      </c>
    </row>
    <row r="87" spans="1:8">
      <c r="A87" s="8" t="s">
        <v>15</v>
      </c>
      <c r="B87" s="70">
        <v>180000</v>
      </c>
      <c r="C87" s="70">
        <v>-76013.52</v>
      </c>
      <c r="D87" s="31">
        <f t="shared" si="24"/>
        <v>103986.48</v>
      </c>
      <c r="E87" s="70">
        <v>62401</v>
      </c>
      <c r="F87" s="70">
        <v>62401</v>
      </c>
      <c r="G87" s="31">
        <f t="shared" si="25"/>
        <v>41585.479999999996</v>
      </c>
      <c r="H87" s="26" t="s">
        <v>214</v>
      </c>
    </row>
    <row r="88" spans="1:8">
      <c r="A88" s="8" t="s">
        <v>16</v>
      </c>
      <c r="B88" s="70">
        <v>2462952.37</v>
      </c>
      <c r="C88" s="70">
        <v>0</v>
      </c>
      <c r="D88" s="31">
        <f t="shared" si="24"/>
        <v>2462952.37</v>
      </c>
      <c r="E88" s="70">
        <v>409724.07</v>
      </c>
      <c r="F88" s="70">
        <v>476538.41</v>
      </c>
      <c r="G88" s="31">
        <f t="shared" si="25"/>
        <v>2053228.3</v>
      </c>
      <c r="H88" s="26" t="s">
        <v>215</v>
      </c>
    </row>
    <row r="89" spans="1:8">
      <c r="A89" s="8" t="s">
        <v>17</v>
      </c>
      <c r="B89" s="70">
        <v>321000</v>
      </c>
      <c r="C89" s="70">
        <v>105000</v>
      </c>
      <c r="D89" s="31">
        <f t="shared" si="24"/>
        <v>426000</v>
      </c>
      <c r="E89" s="70">
        <v>425143.7</v>
      </c>
      <c r="F89" s="70">
        <v>425143.7</v>
      </c>
      <c r="G89" s="31">
        <f t="shared" si="25"/>
        <v>856.29999999998836</v>
      </c>
      <c r="H89" s="26" t="s">
        <v>216</v>
      </c>
    </row>
    <row r="90" spans="1:8">
      <c r="A90" s="8" t="s">
        <v>18</v>
      </c>
      <c r="B90" s="70">
        <v>5077085.67</v>
      </c>
      <c r="C90" s="70">
        <v>280000</v>
      </c>
      <c r="D90" s="31">
        <f t="shared" si="24"/>
        <v>5357085.67</v>
      </c>
      <c r="E90" s="70">
        <v>4176513.57</v>
      </c>
      <c r="F90" s="70">
        <v>4268881.1100000003</v>
      </c>
      <c r="G90" s="31">
        <f t="shared" si="25"/>
        <v>1180572.1000000001</v>
      </c>
      <c r="H90" s="26" t="s">
        <v>217</v>
      </c>
    </row>
    <row r="91" spans="1:8">
      <c r="A91" s="8" t="s">
        <v>19</v>
      </c>
      <c r="B91" s="31">
        <v>0</v>
      </c>
      <c r="C91" s="31">
        <v>0</v>
      </c>
      <c r="D91" s="31">
        <f t="shared" si="24"/>
        <v>0</v>
      </c>
      <c r="E91" s="31">
        <v>0</v>
      </c>
      <c r="F91" s="31">
        <v>0</v>
      </c>
      <c r="G91" s="31">
        <f t="shared" si="25"/>
        <v>0</v>
      </c>
      <c r="H91" s="26" t="s">
        <v>218</v>
      </c>
    </row>
    <row r="92" spans="1:8">
      <c r="A92" s="8" t="s">
        <v>20</v>
      </c>
      <c r="B92" s="31">
        <v>0</v>
      </c>
      <c r="C92" s="31">
        <v>0</v>
      </c>
      <c r="D92" s="31">
        <f t="shared" si="24"/>
        <v>0</v>
      </c>
      <c r="E92" s="31">
        <v>0</v>
      </c>
      <c r="F92" s="31">
        <v>0</v>
      </c>
      <c r="G92" s="31">
        <f t="shared" si="25"/>
        <v>0</v>
      </c>
      <c r="H92" s="26" t="s">
        <v>219</v>
      </c>
    </row>
    <row r="93" spans="1:8">
      <c r="A93" s="7" t="s">
        <v>21</v>
      </c>
      <c r="B93" s="31">
        <f>SUM(B94:B102)</f>
        <v>4584000</v>
      </c>
      <c r="C93" s="31">
        <f t="shared" ref="C93:G93" si="26">SUM(C94:C102)</f>
        <v>104020.7</v>
      </c>
      <c r="D93" s="31">
        <f t="shared" si="26"/>
        <v>4688020.7</v>
      </c>
      <c r="E93" s="31">
        <f t="shared" si="26"/>
        <v>2299984.84</v>
      </c>
      <c r="F93" s="31">
        <f t="shared" si="26"/>
        <v>2299984.84</v>
      </c>
      <c r="G93" s="31">
        <f t="shared" si="26"/>
        <v>2388035.8600000003</v>
      </c>
    </row>
    <row r="94" spans="1:8">
      <c r="A94" s="8" t="s">
        <v>22</v>
      </c>
      <c r="B94" s="70">
        <v>89000</v>
      </c>
      <c r="C94" s="70">
        <v>87770</v>
      </c>
      <c r="D94" s="31">
        <f t="shared" ref="D94:D102" si="27">B94+C94</f>
        <v>176770</v>
      </c>
      <c r="E94" s="70">
        <v>58948.81</v>
      </c>
      <c r="F94" s="70">
        <v>58948.81</v>
      </c>
      <c r="G94" s="31">
        <f t="shared" ref="G94:G102" si="28">D94-E94</f>
        <v>117821.19</v>
      </c>
      <c r="H94" s="26" t="s">
        <v>220</v>
      </c>
    </row>
    <row r="95" spans="1:8">
      <c r="A95" s="8" t="s">
        <v>23</v>
      </c>
      <c r="B95" s="31">
        <v>0</v>
      </c>
      <c r="C95" s="31">
        <v>0</v>
      </c>
      <c r="D95" s="31">
        <f t="shared" si="27"/>
        <v>0</v>
      </c>
      <c r="E95" s="31">
        <v>0</v>
      </c>
      <c r="F95" s="31">
        <v>0</v>
      </c>
      <c r="G95" s="31">
        <f t="shared" si="28"/>
        <v>0</v>
      </c>
      <c r="H95" s="26" t="s">
        <v>221</v>
      </c>
    </row>
    <row r="96" spans="1:8">
      <c r="A96" s="8" t="s">
        <v>24</v>
      </c>
      <c r="B96" s="31">
        <v>0</v>
      </c>
      <c r="C96" s="31">
        <v>0</v>
      </c>
      <c r="D96" s="31">
        <f t="shared" si="27"/>
        <v>0</v>
      </c>
      <c r="E96" s="31">
        <v>0</v>
      </c>
      <c r="F96" s="31">
        <v>0</v>
      </c>
      <c r="G96" s="31">
        <f t="shared" si="28"/>
        <v>0</v>
      </c>
      <c r="H96" s="26" t="s">
        <v>222</v>
      </c>
    </row>
    <row r="97" spans="1:8">
      <c r="A97" s="8" t="s">
        <v>25</v>
      </c>
      <c r="B97" s="70">
        <v>150000</v>
      </c>
      <c r="C97" s="70">
        <v>-60470</v>
      </c>
      <c r="D97" s="31">
        <f t="shared" si="27"/>
        <v>89530</v>
      </c>
      <c r="E97" s="70">
        <v>40285.01</v>
      </c>
      <c r="F97" s="70">
        <v>40285.01</v>
      </c>
      <c r="G97" s="31">
        <f t="shared" si="28"/>
        <v>49244.99</v>
      </c>
      <c r="H97" s="26" t="s">
        <v>223</v>
      </c>
    </row>
    <row r="98" spans="1:8">
      <c r="A98" s="1" t="s">
        <v>26</v>
      </c>
      <c r="B98" s="31">
        <v>0</v>
      </c>
      <c r="C98" s="31">
        <v>0</v>
      </c>
      <c r="D98" s="31">
        <f t="shared" si="27"/>
        <v>0</v>
      </c>
      <c r="E98" s="31">
        <v>0</v>
      </c>
      <c r="F98" s="31">
        <v>0</v>
      </c>
      <c r="G98" s="31">
        <f t="shared" si="28"/>
        <v>0</v>
      </c>
      <c r="H98" s="26" t="s">
        <v>224</v>
      </c>
    </row>
    <row r="99" spans="1:8">
      <c r="A99" s="8" t="s">
        <v>27</v>
      </c>
      <c r="B99" s="70">
        <v>3800000</v>
      </c>
      <c r="C99" s="70">
        <v>-150000</v>
      </c>
      <c r="D99" s="31">
        <f t="shared" si="27"/>
        <v>3650000</v>
      </c>
      <c r="E99" s="70">
        <v>1838582.7</v>
      </c>
      <c r="F99" s="70">
        <v>1838582.7</v>
      </c>
      <c r="G99" s="31">
        <f t="shared" si="28"/>
        <v>1811417.3</v>
      </c>
      <c r="H99" s="26" t="s">
        <v>225</v>
      </c>
    </row>
    <row r="100" spans="1:8">
      <c r="A100" s="8" t="s">
        <v>28</v>
      </c>
      <c r="B100" s="70">
        <v>250000</v>
      </c>
      <c r="C100" s="70">
        <v>120000</v>
      </c>
      <c r="D100" s="31">
        <f t="shared" si="27"/>
        <v>370000</v>
      </c>
      <c r="E100" s="70">
        <v>54276.4</v>
      </c>
      <c r="F100" s="70">
        <v>54276.4</v>
      </c>
      <c r="G100" s="31">
        <f t="shared" si="28"/>
        <v>315723.59999999998</v>
      </c>
      <c r="H100" s="26" t="s">
        <v>226</v>
      </c>
    </row>
    <row r="101" spans="1:8">
      <c r="A101" s="8" t="s">
        <v>29</v>
      </c>
      <c r="B101" s="70">
        <v>25000</v>
      </c>
      <c r="C101" s="70">
        <v>0</v>
      </c>
      <c r="D101" s="31">
        <f t="shared" si="27"/>
        <v>25000</v>
      </c>
      <c r="E101" s="70">
        <v>0</v>
      </c>
      <c r="F101" s="70">
        <v>0</v>
      </c>
      <c r="G101" s="31">
        <f t="shared" si="28"/>
        <v>25000</v>
      </c>
      <c r="H101" s="26" t="s">
        <v>227</v>
      </c>
    </row>
    <row r="102" spans="1:8">
      <c r="A102" s="8" t="s">
        <v>30</v>
      </c>
      <c r="B102" s="70">
        <v>270000</v>
      </c>
      <c r="C102" s="70">
        <v>106720.7</v>
      </c>
      <c r="D102" s="31">
        <f t="shared" si="27"/>
        <v>376720.7</v>
      </c>
      <c r="E102" s="70">
        <v>307891.92</v>
      </c>
      <c r="F102" s="70">
        <v>307891.92</v>
      </c>
      <c r="G102" s="31">
        <f t="shared" si="28"/>
        <v>68828.780000000028</v>
      </c>
      <c r="H102" s="26" t="s">
        <v>228</v>
      </c>
    </row>
    <row r="103" spans="1:8">
      <c r="A103" s="7" t="s">
        <v>31</v>
      </c>
      <c r="B103" s="31">
        <f>SUM(B104:B112)</f>
        <v>2664500</v>
      </c>
      <c r="C103" s="31">
        <f t="shared" ref="C103:G103" si="29">SUM(C104:C112)</f>
        <v>2274447.7999999998</v>
      </c>
      <c r="D103" s="31">
        <f t="shared" si="29"/>
        <v>4938947.8</v>
      </c>
      <c r="E103" s="31">
        <f t="shared" si="29"/>
        <v>2188954.2999999998</v>
      </c>
      <c r="F103" s="31">
        <f t="shared" si="29"/>
        <v>2188954.2999999998</v>
      </c>
      <c r="G103" s="31">
        <f t="shared" si="29"/>
        <v>2749993.5</v>
      </c>
    </row>
    <row r="104" spans="1:8">
      <c r="A104" s="8" t="s">
        <v>32</v>
      </c>
      <c r="B104" s="31">
        <v>0</v>
      </c>
      <c r="C104" s="31">
        <v>0</v>
      </c>
      <c r="D104" s="31">
        <f t="shared" ref="D104:D112" si="30">B104+C104</f>
        <v>0</v>
      </c>
      <c r="E104" s="31">
        <v>0</v>
      </c>
      <c r="F104" s="31">
        <v>0</v>
      </c>
      <c r="G104" s="31">
        <f t="shared" ref="G104:G112" si="31">D104-E104</f>
        <v>0</v>
      </c>
      <c r="H104" s="26" t="s">
        <v>229</v>
      </c>
    </row>
    <row r="105" spans="1:8">
      <c r="A105" s="8" t="s">
        <v>33</v>
      </c>
      <c r="B105" s="70">
        <v>320000</v>
      </c>
      <c r="C105" s="70">
        <v>1000000</v>
      </c>
      <c r="D105" s="31">
        <f t="shared" si="30"/>
        <v>1320000</v>
      </c>
      <c r="E105" s="70">
        <v>973420</v>
      </c>
      <c r="F105" s="70">
        <v>973420</v>
      </c>
      <c r="G105" s="31">
        <f t="shared" si="31"/>
        <v>346580</v>
      </c>
      <c r="H105" s="26" t="s">
        <v>230</v>
      </c>
    </row>
    <row r="106" spans="1:8">
      <c r="A106" s="8" t="s">
        <v>34</v>
      </c>
      <c r="B106" s="70">
        <v>914000</v>
      </c>
      <c r="C106" s="70">
        <v>101947.8</v>
      </c>
      <c r="D106" s="31">
        <f t="shared" si="30"/>
        <v>1015947.8</v>
      </c>
      <c r="E106" s="70">
        <v>91800.03</v>
      </c>
      <c r="F106" s="70">
        <v>91800.03</v>
      </c>
      <c r="G106" s="31">
        <f t="shared" si="31"/>
        <v>924147.77</v>
      </c>
      <c r="H106" s="26" t="s">
        <v>231</v>
      </c>
    </row>
    <row r="107" spans="1:8">
      <c r="A107" s="8" t="s">
        <v>35</v>
      </c>
      <c r="B107" s="70">
        <v>330000</v>
      </c>
      <c r="C107" s="70">
        <v>90000</v>
      </c>
      <c r="D107" s="31">
        <f t="shared" si="30"/>
        <v>420000</v>
      </c>
      <c r="E107" s="70">
        <v>365248.62</v>
      </c>
      <c r="F107" s="70">
        <v>365248.62</v>
      </c>
      <c r="G107" s="31">
        <f t="shared" si="31"/>
        <v>54751.380000000005</v>
      </c>
      <c r="H107" s="26" t="s">
        <v>232</v>
      </c>
    </row>
    <row r="108" spans="1:8">
      <c r="A108" s="8" t="s">
        <v>36</v>
      </c>
      <c r="B108" s="70">
        <v>87000</v>
      </c>
      <c r="C108" s="70">
        <v>50000</v>
      </c>
      <c r="D108" s="31">
        <f t="shared" si="30"/>
        <v>137000</v>
      </c>
      <c r="E108" s="70">
        <v>34336</v>
      </c>
      <c r="F108" s="70">
        <v>34336</v>
      </c>
      <c r="G108" s="31">
        <f t="shared" si="31"/>
        <v>102664</v>
      </c>
      <c r="H108" s="26" t="s">
        <v>233</v>
      </c>
    </row>
    <row r="109" spans="1:8">
      <c r="A109" s="8" t="s">
        <v>37</v>
      </c>
      <c r="B109" s="31">
        <v>0</v>
      </c>
      <c r="C109" s="31">
        <v>0</v>
      </c>
      <c r="D109" s="31">
        <f t="shared" si="30"/>
        <v>0</v>
      </c>
      <c r="E109" s="31">
        <v>0</v>
      </c>
      <c r="F109" s="31">
        <v>0</v>
      </c>
      <c r="G109" s="31">
        <f t="shared" si="31"/>
        <v>0</v>
      </c>
      <c r="H109" s="26" t="s">
        <v>234</v>
      </c>
    </row>
    <row r="110" spans="1:8">
      <c r="A110" s="8" t="s">
        <v>38</v>
      </c>
      <c r="B110" s="31">
        <v>0</v>
      </c>
      <c r="C110" s="31">
        <v>0</v>
      </c>
      <c r="D110" s="31">
        <f t="shared" si="30"/>
        <v>0</v>
      </c>
      <c r="E110" s="31">
        <v>0</v>
      </c>
      <c r="F110" s="31">
        <v>0</v>
      </c>
      <c r="G110" s="31">
        <f t="shared" si="31"/>
        <v>0</v>
      </c>
      <c r="H110" s="26" t="s">
        <v>235</v>
      </c>
    </row>
    <row r="111" spans="1:8">
      <c r="A111" s="8" t="s">
        <v>39</v>
      </c>
      <c r="B111" s="70">
        <v>413500</v>
      </c>
      <c r="C111" s="70">
        <v>282500</v>
      </c>
      <c r="D111" s="31">
        <f t="shared" si="30"/>
        <v>696000</v>
      </c>
      <c r="E111" s="70">
        <v>5645.88</v>
      </c>
      <c r="F111" s="70">
        <v>5645.88</v>
      </c>
      <c r="G111" s="31">
        <f t="shared" si="31"/>
        <v>690354.12</v>
      </c>
      <c r="H111" s="26" t="s">
        <v>236</v>
      </c>
    </row>
    <row r="112" spans="1:8">
      <c r="A112" s="8" t="s">
        <v>40</v>
      </c>
      <c r="B112" s="70">
        <v>600000</v>
      </c>
      <c r="C112" s="70">
        <v>750000</v>
      </c>
      <c r="D112" s="31">
        <f t="shared" si="30"/>
        <v>1350000</v>
      </c>
      <c r="E112" s="70">
        <v>718503.77</v>
      </c>
      <c r="F112" s="70">
        <v>718503.77</v>
      </c>
      <c r="G112" s="31">
        <f t="shared" si="31"/>
        <v>631496.23</v>
      </c>
      <c r="H112" s="26" t="s">
        <v>237</v>
      </c>
    </row>
    <row r="113" spans="1:8">
      <c r="A113" s="7" t="s">
        <v>41</v>
      </c>
      <c r="B113" s="31">
        <f>SUM(B114:B122)</f>
        <v>1406500</v>
      </c>
      <c r="C113" s="31">
        <f t="shared" ref="C113:G113" si="32">SUM(C114:C122)</f>
        <v>14317574.859999999</v>
      </c>
      <c r="D113" s="31">
        <f t="shared" si="32"/>
        <v>15724074.859999999</v>
      </c>
      <c r="E113" s="31">
        <f t="shared" si="32"/>
        <v>4654156.6899999995</v>
      </c>
      <c r="F113" s="31">
        <f t="shared" si="32"/>
        <v>4598956.6899999995</v>
      </c>
      <c r="G113" s="31">
        <f t="shared" si="32"/>
        <v>11069918.17</v>
      </c>
    </row>
    <row r="114" spans="1:8">
      <c r="A114" s="8" t="s">
        <v>42</v>
      </c>
      <c r="B114" s="31">
        <v>0</v>
      </c>
      <c r="C114" s="31">
        <v>0</v>
      </c>
      <c r="D114" s="31">
        <f t="shared" ref="D114:D122" si="33">B114+C114</f>
        <v>0</v>
      </c>
      <c r="E114" s="31">
        <v>0</v>
      </c>
      <c r="F114" s="31">
        <v>0</v>
      </c>
      <c r="G114" s="31">
        <f t="shared" ref="G114:G122" si="34">D114-E114</f>
        <v>0</v>
      </c>
      <c r="H114" s="26" t="s">
        <v>238</v>
      </c>
    </row>
    <row r="115" spans="1:8">
      <c r="A115" s="8" t="s">
        <v>43</v>
      </c>
      <c r="B115" s="70">
        <v>0</v>
      </c>
      <c r="C115" s="70">
        <v>4719670.05</v>
      </c>
      <c r="D115" s="31">
        <f t="shared" si="33"/>
        <v>4719670.05</v>
      </c>
      <c r="E115" s="70">
        <v>943934.01</v>
      </c>
      <c r="F115" s="70">
        <v>943934.01</v>
      </c>
      <c r="G115" s="31">
        <f t="shared" si="34"/>
        <v>3775736.04</v>
      </c>
      <c r="H115" s="26" t="s">
        <v>239</v>
      </c>
    </row>
    <row r="116" spans="1:8">
      <c r="A116" s="8" t="s">
        <v>44</v>
      </c>
      <c r="B116" s="70">
        <v>1406500</v>
      </c>
      <c r="C116" s="70">
        <v>3752300</v>
      </c>
      <c r="D116" s="31">
        <f t="shared" si="33"/>
        <v>5158800</v>
      </c>
      <c r="E116" s="70">
        <v>1743919.45</v>
      </c>
      <c r="F116" s="70">
        <v>1688719.45</v>
      </c>
      <c r="G116" s="31">
        <f t="shared" si="34"/>
        <v>3414880.55</v>
      </c>
      <c r="H116" s="26" t="s">
        <v>240</v>
      </c>
    </row>
    <row r="117" spans="1:8">
      <c r="A117" s="8" t="s">
        <v>45</v>
      </c>
      <c r="B117" s="70">
        <v>0</v>
      </c>
      <c r="C117" s="70">
        <v>5845604.8099999996</v>
      </c>
      <c r="D117" s="31">
        <f t="shared" si="33"/>
        <v>5845604.8099999996</v>
      </c>
      <c r="E117" s="70">
        <v>1966303.23</v>
      </c>
      <c r="F117" s="70">
        <v>1966303.23</v>
      </c>
      <c r="G117" s="31">
        <f t="shared" si="34"/>
        <v>3879301.5799999996</v>
      </c>
      <c r="H117" s="26" t="s">
        <v>241</v>
      </c>
    </row>
    <row r="118" spans="1:8">
      <c r="A118" s="8" t="s">
        <v>46</v>
      </c>
      <c r="B118" s="31">
        <v>0</v>
      </c>
      <c r="C118" s="31">
        <v>0</v>
      </c>
      <c r="D118" s="31">
        <f t="shared" si="33"/>
        <v>0</v>
      </c>
      <c r="E118" s="31">
        <v>0</v>
      </c>
      <c r="F118" s="31">
        <v>0</v>
      </c>
      <c r="G118" s="31">
        <f t="shared" si="34"/>
        <v>0</v>
      </c>
      <c r="H118" s="26" t="s">
        <v>242</v>
      </c>
    </row>
    <row r="119" spans="1:8">
      <c r="A119" s="8" t="s">
        <v>47</v>
      </c>
      <c r="B119" s="31">
        <v>0</v>
      </c>
      <c r="C119" s="31">
        <v>0</v>
      </c>
      <c r="D119" s="31">
        <f t="shared" si="33"/>
        <v>0</v>
      </c>
      <c r="E119" s="31">
        <v>0</v>
      </c>
      <c r="F119" s="31">
        <v>0</v>
      </c>
      <c r="G119" s="31">
        <f t="shared" si="34"/>
        <v>0</v>
      </c>
      <c r="H119" s="26" t="s">
        <v>243</v>
      </c>
    </row>
    <row r="120" spans="1:8">
      <c r="A120" s="8" t="s">
        <v>48</v>
      </c>
      <c r="B120" s="31">
        <v>0</v>
      </c>
      <c r="C120" s="31">
        <v>0</v>
      </c>
      <c r="D120" s="31">
        <f t="shared" si="33"/>
        <v>0</v>
      </c>
      <c r="E120" s="31">
        <v>0</v>
      </c>
      <c r="F120" s="31">
        <v>0</v>
      </c>
      <c r="G120" s="31">
        <f t="shared" si="34"/>
        <v>0</v>
      </c>
      <c r="H120" s="27"/>
    </row>
    <row r="121" spans="1:8">
      <c r="A121" s="8" t="s">
        <v>49</v>
      </c>
      <c r="B121" s="31">
        <v>0</v>
      </c>
      <c r="C121" s="31">
        <v>0</v>
      </c>
      <c r="D121" s="31">
        <f t="shared" si="33"/>
        <v>0</v>
      </c>
      <c r="E121" s="31">
        <v>0</v>
      </c>
      <c r="F121" s="31">
        <v>0</v>
      </c>
      <c r="G121" s="31">
        <f t="shared" si="34"/>
        <v>0</v>
      </c>
      <c r="H121" s="27"/>
    </row>
    <row r="122" spans="1:8">
      <c r="A122" s="8" t="s">
        <v>50</v>
      </c>
      <c r="B122" s="31">
        <v>0</v>
      </c>
      <c r="C122" s="31">
        <v>0</v>
      </c>
      <c r="D122" s="31">
        <f t="shared" si="33"/>
        <v>0</v>
      </c>
      <c r="E122" s="31">
        <v>0</v>
      </c>
      <c r="F122" s="31">
        <v>0</v>
      </c>
      <c r="G122" s="31">
        <f t="shared" si="34"/>
        <v>0</v>
      </c>
      <c r="H122" s="26" t="s">
        <v>244</v>
      </c>
    </row>
    <row r="123" spans="1:8">
      <c r="A123" s="7" t="s">
        <v>51</v>
      </c>
      <c r="B123" s="31">
        <f>SUM(B124:B132)</f>
        <v>32000</v>
      </c>
      <c r="C123" s="31">
        <f t="shared" ref="C123:G123" si="35">SUM(C124:C132)</f>
        <v>12700</v>
      </c>
      <c r="D123" s="31">
        <f t="shared" si="35"/>
        <v>44700</v>
      </c>
      <c r="E123" s="31">
        <f t="shared" si="35"/>
        <v>14700</v>
      </c>
      <c r="F123" s="31">
        <f t="shared" si="35"/>
        <v>14700</v>
      </c>
      <c r="G123" s="31">
        <f t="shared" si="35"/>
        <v>30000</v>
      </c>
    </row>
    <row r="124" spans="1:8">
      <c r="A124" s="8" t="s">
        <v>52</v>
      </c>
      <c r="B124" s="70">
        <v>32000</v>
      </c>
      <c r="C124" s="70">
        <v>-32000</v>
      </c>
      <c r="D124" s="31">
        <f t="shared" ref="D124:D132" si="36">B124+C124</f>
        <v>0</v>
      </c>
      <c r="E124" s="70">
        <v>0</v>
      </c>
      <c r="F124" s="70">
        <v>0</v>
      </c>
      <c r="G124" s="31">
        <f t="shared" ref="G124:G132" si="37">D124-E124</f>
        <v>0</v>
      </c>
      <c r="H124" s="26" t="s">
        <v>245</v>
      </c>
    </row>
    <row r="125" spans="1:8">
      <c r="A125" s="8" t="s">
        <v>53</v>
      </c>
      <c r="B125" s="70">
        <v>0</v>
      </c>
      <c r="C125" s="70">
        <v>44700</v>
      </c>
      <c r="D125" s="31">
        <f t="shared" si="36"/>
        <v>44700</v>
      </c>
      <c r="E125" s="70">
        <v>14700</v>
      </c>
      <c r="F125" s="70">
        <v>14700</v>
      </c>
      <c r="G125" s="31">
        <f t="shared" si="37"/>
        <v>30000</v>
      </c>
      <c r="H125" s="26" t="s">
        <v>246</v>
      </c>
    </row>
    <row r="126" spans="1:8">
      <c r="A126" s="8" t="s">
        <v>54</v>
      </c>
      <c r="B126" s="31">
        <v>0</v>
      </c>
      <c r="C126" s="31">
        <v>0</v>
      </c>
      <c r="D126" s="31">
        <f t="shared" si="36"/>
        <v>0</v>
      </c>
      <c r="E126" s="31">
        <v>0</v>
      </c>
      <c r="F126" s="31">
        <v>0</v>
      </c>
      <c r="G126" s="31">
        <f t="shared" si="37"/>
        <v>0</v>
      </c>
      <c r="H126" s="26" t="s">
        <v>247</v>
      </c>
    </row>
    <row r="127" spans="1:8">
      <c r="A127" s="8" t="s">
        <v>55</v>
      </c>
      <c r="B127" s="31">
        <v>0</v>
      </c>
      <c r="C127" s="31">
        <v>0</v>
      </c>
      <c r="D127" s="31">
        <f t="shared" si="36"/>
        <v>0</v>
      </c>
      <c r="E127" s="31">
        <v>0</v>
      </c>
      <c r="F127" s="31">
        <v>0</v>
      </c>
      <c r="G127" s="31">
        <f t="shared" si="37"/>
        <v>0</v>
      </c>
      <c r="H127" s="26" t="s">
        <v>248</v>
      </c>
    </row>
    <row r="128" spans="1:8">
      <c r="A128" s="8" t="s">
        <v>56</v>
      </c>
      <c r="B128" s="31">
        <v>0</v>
      </c>
      <c r="C128" s="31">
        <v>0</v>
      </c>
      <c r="D128" s="31">
        <f t="shared" si="36"/>
        <v>0</v>
      </c>
      <c r="E128" s="31">
        <v>0</v>
      </c>
      <c r="F128" s="31">
        <v>0</v>
      </c>
      <c r="G128" s="31">
        <f t="shared" si="37"/>
        <v>0</v>
      </c>
      <c r="H128" s="26" t="s">
        <v>249</v>
      </c>
    </row>
    <row r="129" spans="1:8">
      <c r="A129" s="8" t="s">
        <v>57</v>
      </c>
      <c r="B129" s="31">
        <v>0</v>
      </c>
      <c r="C129" s="31">
        <v>0</v>
      </c>
      <c r="D129" s="31">
        <f t="shared" si="36"/>
        <v>0</v>
      </c>
      <c r="E129" s="31">
        <v>0</v>
      </c>
      <c r="F129" s="31">
        <v>0</v>
      </c>
      <c r="G129" s="31">
        <f t="shared" si="37"/>
        <v>0</v>
      </c>
      <c r="H129" s="26" t="s">
        <v>250</v>
      </c>
    </row>
    <row r="130" spans="1:8">
      <c r="A130" s="8" t="s">
        <v>58</v>
      </c>
      <c r="B130" s="31">
        <v>0</v>
      </c>
      <c r="C130" s="31">
        <v>0</v>
      </c>
      <c r="D130" s="31">
        <f t="shared" si="36"/>
        <v>0</v>
      </c>
      <c r="E130" s="31">
        <v>0</v>
      </c>
      <c r="F130" s="31">
        <v>0</v>
      </c>
      <c r="G130" s="31">
        <f t="shared" si="37"/>
        <v>0</v>
      </c>
      <c r="H130" s="26" t="s">
        <v>251</v>
      </c>
    </row>
    <row r="131" spans="1:8">
      <c r="A131" s="8" t="s">
        <v>59</v>
      </c>
      <c r="B131" s="31">
        <v>0</v>
      </c>
      <c r="C131" s="31">
        <v>0</v>
      </c>
      <c r="D131" s="31">
        <f t="shared" si="36"/>
        <v>0</v>
      </c>
      <c r="E131" s="31">
        <v>0</v>
      </c>
      <c r="F131" s="31">
        <v>0</v>
      </c>
      <c r="G131" s="31">
        <f t="shared" si="37"/>
        <v>0</v>
      </c>
      <c r="H131" s="26" t="s">
        <v>252</v>
      </c>
    </row>
    <row r="132" spans="1:8">
      <c r="A132" s="8" t="s">
        <v>60</v>
      </c>
      <c r="B132" s="31">
        <v>0</v>
      </c>
      <c r="C132" s="31">
        <v>0</v>
      </c>
      <c r="D132" s="31">
        <f t="shared" si="36"/>
        <v>0</v>
      </c>
      <c r="E132" s="31">
        <v>0</v>
      </c>
      <c r="F132" s="31">
        <v>0</v>
      </c>
      <c r="G132" s="31">
        <f t="shared" si="37"/>
        <v>0</v>
      </c>
      <c r="H132" s="26" t="s">
        <v>253</v>
      </c>
    </row>
    <row r="133" spans="1:8">
      <c r="A133" s="7" t="s">
        <v>61</v>
      </c>
      <c r="B133" s="31">
        <f>SUM(B134:B136)</f>
        <v>21141326.670000002</v>
      </c>
      <c r="C133" s="31">
        <f t="shared" ref="C133:G133" si="38">SUM(C134:C136)</f>
        <v>56374377.260000005</v>
      </c>
      <c r="D133" s="31">
        <f t="shared" si="38"/>
        <v>77515703.930000007</v>
      </c>
      <c r="E133" s="31">
        <f t="shared" si="38"/>
        <v>23657011.149999999</v>
      </c>
      <c r="F133" s="31">
        <f t="shared" si="38"/>
        <v>23657011.149999999</v>
      </c>
      <c r="G133" s="31">
        <f t="shared" si="38"/>
        <v>53858692.780000009</v>
      </c>
    </row>
    <row r="134" spans="1:8">
      <c r="A134" s="8" t="s">
        <v>62</v>
      </c>
      <c r="B134" s="70">
        <v>21141326.670000002</v>
      </c>
      <c r="C134" s="70">
        <v>56370254.090000004</v>
      </c>
      <c r="D134" s="31">
        <f t="shared" ref="D134:D157" si="39">B134+C134</f>
        <v>77511580.760000005</v>
      </c>
      <c r="E134" s="70">
        <v>23652887.989999998</v>
      </c>
      <c r="F134" s="70">
        <v>23652887.989999998</v>
      </c>
      <c r="G134" s="31">
        <f t="shared" ref="G134:G136" si="40">D134-E134</f>
        <v>53858692.770000011</v>
      </c>
      <c r="H134" s="26" t="s">
        <v>254</v>
      </c>
    </row>
    <row r="135" spans="1:8">
      <c r="A135" s="8" t="s">
        <v>63</v>
      </c>
      <c r="B135" s="31">
        <v>0</v>
      </c>
      <c r="C135" s="31">
        <v>0</v>
      </c>
      <c r="D135" s="31">
        <f t="shared" si="39"/>
        <v>0</v>
      </c>
      <c r="E135" s="31">
        <v>0</v>
      </c>
      <c r="F135" s="31">
        <v>0</v>
      </c>
      <c r="G135" s="31">
        <f t="shared" si="40"/>
        <v>0</v>
      </c>
      <c r="H135" s="26" t="s">
        <v>255</v>
      </c>
    </row>
    <row r="136" spans="1:8">
      <c r="A136" s="8" t="s">
        <v>64</v>
      </c>
      <c r="B136" s="70">
        <v>0</v>
      </c>
      <c r="C136" s="70">
        <v>4123.17</v>
      </c>
      <c r="D136" s="31">
        <f t="shared" si="39"/>
        <v>4123.17</v>
      </c>
      <c r="E136" s="70">
        <v>4123.16</v>
      </c>
      <c r="F136" s="70">
        <v>4123.16</v>
      </c>
      <c r="G136" s="31">
        <f t="shared" si="40"/>
        <v>1.0000000000218279E-2</v>
      </c>
      <c r="H136" s="26" t="s">
        <v>256</v>
      </c>
    </row>
    <row r="137" spans="1:8">
      <c r="A137" s="7" t="s">
        <v>65</v>
      </c>
      <c r="B137" s="31">
        <f>SUM(B138:B142,B144:B145)</f>
        <v>0</v>
      </c>
      <c r="C137" s="31">
        <f t="shared" ref="C137:G137" si="41">SUM(C138:C142,C144:C145)</f>
        <v>0</v>
      </c>
      <c r="D137" s="31">
        <f t="shared" si="41"/>
        <v>0</v>
      </c>
      <c r="E137" s="31">
        <f t="shared" si="41"/>
        <v>0</v>
      </c>
      <c r="F137" s="31">
        <f t="shared" si="41"/>
        <v>0</v>
      </c>
      <c r="G137" s="31">
        <f t="shared" si="41"/>
        <v>0</v>
      </c>
    </row>
    <row r="138" spans="1:8">
      <c r="A138" s="8" t="s">
        <v>66</v>
      </c>
      <c r="B138" s="31">
        <v>0</v>
      </c>
      <c r="C138" s="31">
        <v>0</v>
      </c>
      <c r="D138" s="31">
        <f t="shared" si="39"/>
        <v>0</v>
      </c>
      <c r="E138" s="31">
        <v>0</v>
      </c>
      <c r="F138" s="31">
        <v>0</v>
      </c>
      <c r="G138" s="31">
        <f t="shared" ref="G138:G145" si="42">D138-E138</f>
        <v>0</v>
      </c>
      <c r="H138" s="26" t="s">
        <v>257</v>
      </c>
    </row>
    <row r="139" spans="1:8">
      <c r="A139" s="8" t="s">
        <v>67</v>
      </c>
      <c r="B139" s="31">
        <v>0</v>
      </c>
      <c r="C139" s="31">
        <v>0</v>
      </c>
      <c r="D139" s="31">
        <f t="shared" si="39"/>
        <v>0</v>
      </c>
      <c r="E139" s="31">
        <v>0</v>
      </c>
      <c r="F139" s="31">
        <v>0</v>
      </c>
      <c r="G139" s="31">
        <f t="shared" si="42"/>
        <v>0</v>
      </c>
      <c r="H139" s="26" t="s">
        <v>258</v>
      </c>
    </row>
    <row r="140" spans="1:8">
      <c r="A140" s="8" t="s">
        <v>68</v>
      </c>
      <c r="B140" s="31">
        <v>0</v>
      </c>
      <c r="C140" s="31">
        <v>0</v>
      </c>
      <c r="D140" s="31">
        <f t="shared" si="39"/>
        <v>0</v>
      </c>
      <c r="E140" s="31">
        <v>0</v>
      </c>
      <c r="F140" s="31">
        <v>0</v>
      </c>
      <c r="G140" s="31">
        <f t="shared" si="42"/>
        <v>0</v>
      </c>
      <c r="H140" s="26" t="s">
        <v>259</v>
      </c>
    </row>
    <row r="141" spans="1:8">
      <c r="A141" s="8" t="s">
        <v>69</v>
      </c>
      <c r="B141" s="31">
        <v>0</v>
      </c>
      <c r="C141" s="31">
        <v>0</v>
      </c>
      <c r="D141" s="31">
        <f t="shared" si="39"/>
        <v>0</v>
      </c>
      <c r="E141" s="31">
        <v>0</v>
      </c>
      <c r="F141" s="31">
        <v>0</v>
      </c>
      <c r="G141" s="31">
        <f t="shared" si="42"/>
        <v>0</v>
      </c>
      <c r="H141" s="26" t="s">
        <v>260</v>
      </c>
    </row>
    <row r="142" spans="1:8">
      <c r="A142" s="8" t="s">
        <v>70</v>
      </c>
      <c r="B142" s="31">
        <v>0</v>
      </c>
      <c r="C142" s="31">
        <v>0</v>
      </c>
      <c r="D142" s="31">
        <f t="shared" si="39"/>
        <v>0</v>
      </c>
      <c r="E142" s="31">
        <v>0</v>
      </c>
      <c r="F142" s="31">
        <v>0</v>
      </c>
      <c r="G142" s="31">
        <f t="shared" si="42"/>
        <v>0</v>
      </c>
      <c r="H142" s="26" t="s">
        <v>261</v>
      </c>
    </row>
    <row r="143" spans="1:8">
      <c r="A143" s="8" t="s">
        <v>71</v>
      </c>
      <c r="B143" s="31">
        <v>0</v>
      </c>
      <c r="C143" s="31">
        <v>0</v>
      </c>
      <c r="D143" s="31">
        <f t="shared" si="39"/>
        <v>0</v>
      </c>
      <c r="E143" s="31">
        <v>0</v>
      </c>
      <c r="F143" s="31">
        <v>0</v>
      </c>
      <c r="G143" s="31">
        <f t="shared" si="42"/>
        <v>0</v>
      </c>
      <c r="H143" s="26"/>
    </row>
    <row r="144" spans="1:8">
      <c r="A144" s="8" t="s">
        <v>72</v>
      </c>
      <c r="B144" s="31">
        <v>0</v>
      </c>
      <c r="C144" s="31">
        <v>0</v>
      </c>
      <c r="D144" s="31">
        <f t="shared" si="39"/>
        <v>0</v>
      </c>
      <c r="E144" s="31">
        <v>0</v>
      </c>
      <c r="F144" s="31">
        <v>0</v>
      </c>
      <c r="G144" s="31">
        <f t="shared" si="42"/>
        <v>0</v>
      </c>
      <c r="H144" s="26" t="s">
        <v>262</v>
      </c>
    </row>
    <row r="145" spans="1:8">
      <c r="A145" s="8" t="s">
        <v>73</v>
      </c>
      <c r="B145" s="31">
        <v>0</v>
      </c>
      <c r="C145" s="31">
        <v>0</v>
      </c>
      <c r="D145" s="31">
        <f t="shared" si="39"/>
        <v>0</v>
      </c>
      <c r="E145" s="31">
        <v>0</v>
      </c>
      <c r="F145" s="31">
        <v>0</v>
      </c>
      <c r="G145" s="31">
        <f t="shared" si="42"/>
        <v>0</v>
      </c>
      <c r="H145" s="26" t="s">
        <v>263</v>
      </c>
    </row>
    <row r="146" spans="1:8">
      <c r="A146" s="7" t="s">
        <v>74</v>
      </c>
      <c r="B146" s="31">
        <f>SUM(B147:B149)</f>
        <v>0</v>
      </c>
      <c r="C146" s="31">
        <f t="shared" ref="C146:G146" si="43">SUM(C147:C149)</f>
        <v>0</v>
      </c>
      <c r="D146" s="31">
        <f t="shared" si="43"/>
        <v>0</v>
      </c>
      <c r="E146" s="31">
        <f t="shared" si="43"/>
        <v>0</v>
      </c>
      <c r="F146" s="31">
        <f t="shared" si="43"/>
        <v>0</v>
      </c>
      <c r="G146" s="31">
        <f t="shared" si="43"/>
        <v>0</v>
      </c>
    </row>
    <row r="147" spans="1:8">
      <c r="A147" s="8" t="s">
        <v>75</v>
      </c>
      <c r="B147" s="31">
        <v>0</v>
      </c>
      <c r="C147" s="31">
        <v>0</v>
      </c>
      <c r="D147" s="31">
        <f t="shared" si="39"/>
        <v>0</v>
      </c>
      <c r="E147" s="31">
        <v>0</v>
      </c>
      <c r="F147" s="31">
        <v>0</v>
      </c>
      <c r="G147" s="31">
        <f t="shared" ref="G147:G149" si="44">D147-E147</f>
        <v>0</v>
      </c>
      <c r="H147" s="26" t="s">
        <v>264</v>
      </c>
    </row>
    <row r="148" spans="1:8">
      <c r="A148" s="8" t="s">
        <v>76</v>
      </c>
      <c r="B148" s="31">
        <v>0</v>
      </c>
      <c r="C148" s="31">
        <v>0</v>
      </c>
      <c r="D148" s="31">
        <f t="shared" si="39"/>
        <v>0</v>
      </c>
      <c r="E148" s="31">
        <v>0</v>
      </c>
      <c r="F148" s="31">
        <v>0</v>
      </c>
      <c r="G148" s="31">
        <f t="shared" si="44"/>
        <v>0</v>
      </c>
      <c r="H148" s="26" t="s">
        <v>265</v>
      </c>
    </row>
    <row r="149" spans="1:8">
      <c r="A149" s="8" t="s">
        <v>77</v>
      </c>
      <c r="B149" s="31">
        <v>0</v>
      </c>
      <c r="C149" s="31">
        <v>0</v>
      </c>
      <c r="D149" s="31">
        <f t="shared" si="39"/>
        <v>0</v>
      </c>
      <c r="E149" s="31">
        <v>0</v>
      </c>
      <c r="F149" s="31">
        <v>0</v>
      </c>
      <c r="G149" s="31">
        <f t="shared" si="44"/>
        <v>0</v>
      </c>
      <c r="H149" s="26" t="s">
        <v>266</v>
      </c>
    </row>
    <row r="150" spans="1:8">
      <c r="A150" s="7" t="s">
        <v>78</v>
      </c>
      <c r="B150" s="31">
        <f>SUM(B151:B157)</f>
        <v>0</v>
      </c>
      <c r="C150" s="31">
        <f t="shared" ref="C150:G150" si="45">SUM(C151:C157)</f>
        <v>0</v>
      </c>
      <c r="D150" s="31">
        <f t="shared" si="45"/>
        <v>0</v>
      </c>
      <c r="E150" s="31">
        <f t="shared" si="45"/>
        <v>0</v>
      </c>
      <c r="F150" s="31">
        <f t="shared" si="45"/>
        <v>0</v>
      </c>
      <c r="G150" s="31">
        <f t="shared" si="45"/>
        <v>0</v>
      </c>
    </row>
    <row r="151" spans="1:8">
      <c r="A151" s="8" t="s">
        <v>79</v>
      </c>
      <c r="B151" s="31">
        <v>0</v>
      </c>
      <c r="C151" s="31">
        <v>0</v>
      </c>
      <c r="D151" s="31">
        <f t="shared" si="39"/>
        <v>0</v>
      </c>
      <c r="E151" s="31">
        <v>0</v>
      </c>
      <c r="F151" s="31">
        <v>0</v>
      </c>
      <c r="G151" s="31">
        <f t="shared" ref="G151:G157" si="46">D151-E151</f>
        <v>0</v>
      </c>
      <c r="H151" s="26" t="s">
        <v>267</v>
      </c>
    </row>
    <row r="152" spans="1:8">
      <c r="A152" s="8" t="s">
        <v>80</v>
      </c>
      <c r="B152" s="31">
        <v>0</v>
      </c>
      <c r="C152" s="31">
        <v>0</v>
      </c>
      <c r="D152" s="31">
        <f t="shared" si="39"/>
        <v>0</v>
      </c>
      <c r="E152" s="31">
        <v>0</v>
      </c>
      <c r="F152" s="31">
        <v>0</v>
      </c>
      <c r="G152" s="31">
        <f t="shared" si="46"/>
        <v>0</v>
      </c>
      <c r="H152" s="26" t="s">
        <v>268</v>
      </c>
    </row>
    <row r="153" spans="1:8">
      <c r="A153" s="8" t="s">
        <v>81</v>
      </c>
      <c r="B153" s="31">
        <v>0</v>
      </c>
      <c r="C153" s="31">
        <v>0</v>
      </c>
      <c r="D153" s="31">
        <f t="shared" si="39"/>
        <v>0</v>
      </c>
      <c r="E153" s="31">
        <v>0</v>
      </c>
      <c r="F153" s="31">
        <v>0</v>
      </c>
      <c r="G153" s="31">
        <f t="shared" si="46"/>
        <v>0</v>
      </c>
      <c r="H153" s="26" t="s">
        <v>269</v>
      </c>
    </row>
    <row r="154" spans="1:8">
      <c r="A154" s="1" t="s">
        <v>82</v>
      </c>
      <c r="B154" s="31">
        <v>0</v>
      </c>
      <c r="C154" s="31">
        <v>0</v>
      </c>
      <c r="D154" s="31">
        <f t="shared" si="39"/>
        <v>0</v>
      </c>
      <c r="E154" s="31">
        <v>0</v>
      </c>
      <c r="F154" s="31">
        <v>0</v>
      </c>
      <c r="G154" s="31">
        <f t="shared" si="46"/>
        <v>0</v>
      </c>
      <c r="H154" s="26" t="s">
        <v>270</v>
      </c>
    </row>
    <row r="155" spans="1:8">
      <c r="A155" s="8" t="s">
        <v>83</v>
      </c>
      <c r="B155" s="31">
        <v>0</v>
      </c>
      <c r="C155" s="31">
        <v>0</v>
      </c>
      <c r="D155" s="31">
        <f t="shared" si="39"/>
        <v>0</v>
      </c>
      <c r="E155" s="31">
        <v>0</v>
      </c>
      <c r="F155" s="31">
        <v>0</v>
      </c>
      <c r="G155" s="31">
        <f t="shared" si="46"/>
        <v>0</v>
      </c>
      <c r="H155" s="26" t="s">
        <v>271</v>
      </c>
    </row>
    <row r="156" spans="1:8">
      <c r="A156" s="8" t="s">
        <v>84</v>
      </c>
      <c r="B156" s="31">
        <v>0</v>
      </c>
      <c r="C156" s="31">
        <v>0</v>
      </c>
      <c r="D156" s="31">
        <f t="shared" si="39"/>
        <v>0</v>
      </c>
      <c r="E156" s="31">
        <v>0</v>
      </c>
      <c r="F156" s="31">
        <v>0</v>
      </c>
      <c r="G156" s="31">
        <f t="shared" si="46"/>
        <v>0</v>
      </c>
      <c r="H156" s="26" t="s">
        <v>272</v>
      </c>
    </row>
    <row r="157" spans="1:8">
      <c r="A157" s="8" t="s">
        <v>85</v>
      </c>
      <c r="B157" s="31">
        <v>0</v>
      </c>
      <c r="C157" s="31">
        <v>0</v>
      </c>
      <c r="D157" s="31">
        <f t="shared" si="39"/>
        <v>0</v>
      </c>
      <c r="E157" s="31">
        <v>0</v>
      </c>
      <c r="F157" s="31">
        <v>0</v>
      </c>
      <c r="G157" s="31">
        <f t="shared" si="46"/>
        <v>0</v>
      </c>
      <c r="H157" s="26" t="s">
        <v>273</v>
      </c>
    </row>
    <row r="158" spans="1:8">
      <c r="A158" s="2"/>
      <c r="B158" s="32"/>
      <c r="C158" s="32"/>
      <c r="D158" s="32"/>
      <c r="E158" s="32"/>
      <c r="F158" s="32"/>
      <c r="G158" s="32"/>
    </row>
    <row r="159" spans="1:8">
      <c r="A159" s="3" t="s">
        <v>87</v>
      </c>
      <c r="B159" s="30">
        <f>B9+B84</f>
        <v>193017248.80000001</v>
      </c>
      <c r="C159" s="30">
        <f t="shared" ref="C159:G159" si="47">C9+C84</f>
        <v>111228427.90000001</v>
      </c>
      <c r="D159" s="30">
        <f t="shared" si="47"/>
        <v>304245676.69999999</v>
      </c>
      <c r="E159" s="30">
        <f t="shared" si="47"/>
        <v>151828657.18000001</v>
      </c>
      <c r="F159" s="30">
        <f t="shared" si="47"/>
        <v>151500970.15000001</v>
      </c>
      <c r="G159" s="30">
        <f t="shared" si="47"/>
        <v>152417019.52000001</v>
      </c>
    </row>
    <row r="160" spans="1:8">
      <c r="A160" s="5"/>
      <c r="B160" s="29"/>
      <c r="C160" s="29"/>
      <c r="D160" s="29"/>
      <c r="E160" s="29"/>
      <c r="F160" s="29"/>
      <c r="G160" s="29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showGridLines="0" topLeftCell="A31" zoomScaleNormal="100" workbookViewId="0">
      <selection activeCell="A61" sqref="A61:J6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48" t="s">
        <v>88</v>
      </c>
      <c r="B1" s="48"/>
      <c r="C1" s="48"/>
      <c r="D1" s="48"/>
      <c r="E1" s="48"/>
      <c r="F1" s="48"/>
      <c r="G1" s="48"/>
    </row>
    <row r="2" spans="1:7">
      <c r="A2" s="61" t="s">
        <v>331</v>
      </c>
      <c r="B2" s="62"/>
      <c r="C2" s="62"/>
      <c r="D2" s="62"/>
      <c r="E2" s="62"/>
      <c r="F2" s="62"/>
      <c r="G2" s="63"/>
    </row>
    <row r="3" spans="1:7">
      <c r="A3" s="64" t="s">
        <v>1</v>
      </c>
      <c r="B3" s="65"/>
      <c r="C3" s="65"/>
      <c r="D3" s="65"/>
      <c r="E3" s="65"/>
      <c r="F3" s="65"/>
      <c r="G3" s="66"/>
    </row>
    <row r="4" spans="1:7">
      <c r="A4" s="64" t="s">
        <v>89</v>
      </c>
      <c r="B4" s="65"/>
      <c r="C4" s="65"/>
      <c r="D4" s="65"/>
      <c r="E4" s="65"/>
      <c r="F4" s="65"/>
      <c r="G4" s="66"/>
    </row>
    <row r="5" spans="1:7">
      <c r="A5" s="64" t="s">
        <v>332</v>
      </c>
      <c r="B5" s="65"/>
      <c r="C5" s="65"/>
      <c r="D5" s="65"/>
      <c r="E5" s="65"/>
      <c r="F5" s="65"/>
      <c r="G5" s="66"/>
    </row>
    <row r="6" spans="1:7">
      <c r="A6" s="55" t="s">
        <v>3</v>
      </c>
      <c r="B6" s="56"/>
      <c r="C6" s="56"/>
      <c r="D6" s="56"/>
      <c r="E6" s="56"/>
      <c r="F6" s="56"/>
      <c r="G6" s="57"/>
    </row>
    <row r="7" spans="1:7">
      <c r="A7" s="52" t="s">
        <v>4</v>
      </c>
      <c r="B7" s="58" t="s">
        <v>5</v>
      </c>
      <c r="C7" s="58"/>
      <c r="D7" s="58"/>
      <c r="E7" s="58"/>
      <c r="F7" s="58"/>
      <c r="G7" s="59" t="s">
        <v>6</v>
      </c>
    </row>
    <row r="8" spans="1:7" ht="30">
      <c r="A8" s="54"/>
      <c r="B8" s="24" t="s">
        <v>7</v>
      </c>
      <c r="C8" s="25" t="s">
        <v>90</v>
      </c>
      <c r="D8" s="24" t="s">
        <v>91</v>
      </c>
      <c r="E8" s="24" t="s">
        <v>10</v>
      </c>
      <c r="F8" s="24" t="s">
        <v>92</v>
      </c>
      <c r="G8" s="60"/>
    </row>
    <row r="9" spans="1:7">
      <c r="A9" s="11" t="s">
        <v>93</v>
      </c>
      <c r="B9" s="33">
        <f>SUM(B10:B49)</f>
        <v>140624108.83000001</v>
      </c>
      <c r="C9" s="33">
        <f t="shared" ref="C9:G9" si="0">SUM(C10:C49)</f>
        <v>36616320.799999997</v>
      </c>
      <c r="D9" s="33">
        <f t="shared" si="0"/>
        <v>177240429.62999994</v>
      </c>
      <c r="E9" s="33">
        <f t="shared" si="0"/>
        <v>102286052.89000002</v>
      </c>
      <c r="F9" s="33">
        <f t="shared" si="0"/>
        <v>101820740.21000002</v>
      </c>
      <c r="G9" s="33">
        <f t="shared" si="0"/>
        <v>74954376.740000039</v>
      </c>
    </row>
    <row r="10" spans="1:7">
      <c r="A10" s="71" t="s">
        <v>333</v>
      </c>
      <c r="B10" s="72">
        <v>889870.18</v>
      </c>
      <c r="C10" s="72">
        <v>146298.79999999999</v>
      </c>
      <c r="D10" s="34">
        <f>B10+C10</f>
        <v>1036168.98</v>
      </c>
      <c r="E10" s="72">
        <v>658408.54</v>
      </c>
      <c r="F10" s="72">
        <v>656622.69999999995</v>
      </c>
      <c r="G10" s="34">
        <f>D10-E10</f>
        <v>377760.43999999994</v>
      </c>
    </row>
    <row r="11" spans="1:7">
      <c r="A11" s="71" t="s">
        <v>334</v>
      </c>
      <c r="B11" s="72">
        <v>821432.77</v>
      </c>
      <c r="C11" s="72">
        <v>6563.2</v>
      </c>
      <c r="D11" s="34">
        <f t="shared" ref="D11:D17" si="1">B11+C11</f>
        <v>827995.97</v>
      </c>
      <c r="E11" s="72">
        <v>533314.79</v>
      </c>
      <c r="F11" s="72">
        <v>539638.5</v>
      </c>
      <c r="G11" s="34">
        <f t="shared" ref="G11:G17" si="2">D11-E11</f>
        <v>294681.17999999993</v>
      </c>
    </row>
    <row r="12" spans="1:7">
      <c r="A12" s="71" t="s">
        <v>335</v>
      </c>
      <c r="B12" s="72">
        <v>3721005.23</v>
      </c>
      <c r="C12" s="72">
        <v>-71984</v>
      </c>
      <c r="D12" s="34">
        <f t="shared" si="1"/>
        <v>3649021.23</v>
      </c>
      <c r="E12" s="72">
        <v>2446821.4</v>
      </c>
      <c r="F12" s="72">
        <v>2439793.16</v>
      </c>
      <c r="G12" s="34">
        <f t="shared" si="2"/>
        <v>1202199.83</v>
      </c>
    </row>
    <row r="13" spans="1:7">
      <c r="A13" s="71" t="s">
        <v>336</v>
      </c>
      <c r="B13" s="72">
        <v>27944181.539999999</v>
      </c>
      <c r="C13" s="72">
        <v>11449252</v>
      </c>
      <c r="D13" s="34">
        <f t="shared" si="1"/>
        <v>39393433.539999999</v>
      </c>
      <c r="E13" s="72">
        <v>24647859.199999999</v>
      </c>
      <c r="F13" s="72">
        <v>24098749.510000002</v>
      </c>
      <c r="G13" s="34">
        <f t="shared" si="2"/>
        <v>14745574.34</v>
      </c>
    </row>
    <row r="14" spans="1:7">
      <c r="A14" s="71" t="s">
        <v>337</v>
      </c>
      <c r="B14" s="72">
        <v>635507.78</v>
      </c>
      <c r="C14" s="72">
        <v>350551.28</v>
      </c>
      <c r="D14" s="34">
        <f t="shared" si="1"/>
        <v>986059.06</v>
      </c>
      <c r="E14" s="72">
        <v>652194.02</v>
      </c>
      <c r="F14" s="72">
        <v>650438.64</v>
      </c>
      <c r="G14" s="34">
        <f t="shared" si="2"/>
        <v>333865.04000000004</v>
      </c>
    </row>
    <row r="15" spans="1:7">
      <c r="A15" s="71" t="s">
        <v>338</v>
      </c>
      <c r="B15" s="72">
        <v>1578129.48</v>
      </c>
      <c r="C15" s="72">
        <v>-114567.4</v>
      </c>
      <c r="D15" s="34">
        <f t="shared" si="1"/>
        <v>1463562.08</v>
      </c>
      <c r="E15" s="72">
        <v>701455.84</v>
      </c>
      <c r="F15" s="72">
        <v>699163.96</v>
      </c>
      <c r="G15" s="34">
        <f t="shared" si="2"/>
        <v>762106.24000000011</v>
      </c>
    </row>
    <row r="16" spans="1:7">
      <c r="A16" s="71" t="s">
        <v>339</v>
      </c>
      <c r="B16" s="72">
        <v>3612345.13</v>
      </c>
      <c r="C16" s="72">
        <v>63995.59</v>
      </c>
      <c r="D16" s="34">
        <f t="shared" si="1"/>
        <v>3676340.7199999997</v>
      </c>
      <c r="E16" s="72">
        <v>1646523.96</v>
      </c>
      <c r="F16" s="72">
        <v>1641754.64</v>
      </c>
      <c r="G16" s="34">
        <f t="shared" si="2"/>
        <v>2029816.7599999998</v>
      </c>
    </row>
    <row r="17" spans="1:7">
      <c r="A17" s="71" t="s">
        <v>340</v>
      </c>
      <c r="B17" s="72">
        <v>2237864.65</v>
      </c>
      <c r="C17" s="72">
        <v>49000</v>
      </c>
      <c r="D17" s="34">
        <f t="shared" si="1"/>
        <v>2286864.65</v>
      </c>
      <c r="E17" s="72">
        <v>1268997.5</v>
      </c>
      <c r="F17" s="72">
        <v>1265369.1200000001</v>
      </c>
      <c r="G17" s="34">
        <f t="shared" si="2"/>
        <v>1017867.1499999999</v>
      </c>
    </row>
    <row r="18" spans="1:7">
      <c r="A18" s="71" t="s">
        <v>341</v>
      </c>
      <c r="B18" s="72">
        <v>1278843.26</v>
      </c>
      <c r="C18" s="72">
        <v>-103271.12</v>
      </c>
      <c r="D18" s="34">
        <f t="shared" ref="D18" si="3">B18+C18</f>
        <v>1175572.1400000001</v>
      </c>
      <c r="E18" s="72">
        <v>773658.59</v>
      </c>
      <c r="F18" s="72">
        <v>771200.03</v>
      </c>
      <c r="G18" s="34">
        <f t="shared" ref="G18" si="4">D18-E18</f>
        <v>401913.55000000016</v>
      </c>
    </row>
    <row r="19" spans="1:7">
      <c r="A19" s="71" t="s">
        <v>342</v>
      </c>
      <c r="B19" s="72">
        <v>1140088.1399999999</v>
      </c>
      <c r="C19" s="72">
        <v>-21122.94</v>
      </c>
      <c r="D19" s="34">
        <f t="shared" ref="D19" si="5">B19+C19</f>
        <v>1118965.2</v>
      </c>
      <c r="E19" s="72">
        <v>591697.63</v>
      </c>
      <c r="F19" s="72">
        <v>589770.97</v>
      </c>
      <c r="G19" s="34">
        <f t="shared" ref="G19" si="6">D19-E19</f>
        <v>527267.56999999995</v>
      </c>
    </row>
    <row r="20" spans="1:7">
      <c r="A20" s="71" t="s">
        <v>343</v>
      </c>
      <c r="B20" s="72">
        <v>10833949.23</v>
      </c>
      <c r="C20" s="72">
        <v>11565252.92</v>
      </c>
      <c r="D20" s="34">
        <f t="shared" ref="D20" si="7">B20+C20</f>
        <v>22399202.149999999</v>
      </c>
      <c r="E20" s="72">
        <v>7968875.5</v>
      </c>
      <c r="F20" s="72">
        <v>7959351.3300000001</v>
      </c>
      <c r="G20" s="34">
        <f t="shared" ref="G20" si="8">D20-E20</f>
        <v>14430326.649999999</v>
      </c>
    </row>
    <row r="21" spans="1:7">
      <c r="A21" s="71" t="s">
        <v>344</v>
      </c>
      <c r="B21" s="72">
        <v>1833292.27</v>
      </c>
      <c r="C21" s="72">
        <v>-219442.33</v>
      </c>
      <c r="D21" s="34">
        <f t="shared" ref="D21" si="9">B21+C21</f>
        <v>1613849.94</v>
      </c>
      <c r="E21" s="72">
        <v>971128.11</v>
      </c>
      <c r="F21" s="72">
        <v>968314.54</v>
      </c>
      <c r="G21" s="34">
        <f t="shared" ref="G21" si="10">D21-E21</f>
        <v>642721.82999999996</v>
      </c>
    </row>
    <row r="22" spans="1:7">
      <c r="A22" s="71" t="s">
        <v>345</v>
      </c>
      <c r="B22" s="72">
        <v>8137265.5800000001</v>
      </c>
      <c r="C22" s="72">
        <v>5895517.5700000003</v>
      </c>
      <c r="D22" s="34">
        <f t="shared" ref="D22" si="11">B22+C22</f>
        <v>14032783.15</v>
      </c>
      <c r="E22" s="72">
        <v>10798938.09</v>
      </c>
      <c r="F22" s="72">
        <v>10790626.83</v>
      </c>
      <c r="G22" s="34">
        <f t="shared" ref="G22" si="12">D22-E22</f>
        <v>3233845.0600000005</v>
      </c>
    </row>
    <row r="23" spans="1:7">
      <c r="A23" s="71" t="s">
        <v>346</v>
      </c>
      <c r="B23" s="72">
        <v>16698224.539999999</v>
      </c>
      <c r="C23" s="72">
        <v>1961250.51</v>
      </c>
      <c r="D23" s="34">
        <f t="shared" ref="D23" si="13">B23+C23</f>
        <v>18659475.050000001</v>
      </c>
      <c r="E23" s="72">
        <v>14335915.91</v>
      </c>
      <c r="F23" s="72">
        <v>14331875.380000001</v>
      </c>
      <c r="G23" s="34">
        <f t="shared" ref="G23" si="14">D23-E23</f>
        <v>4323559.1400000006</v>
      </c>
    </row>
    <row r="24" spans="1:7">
      <c r="A24" s="71" t="s">
        <v>347</v>
      </c>
      <c r="B24" s="72">
        <v>2378770.73</v>
      </c>
      <c r="C24" s="72">
        <v>598000</v>
      </c>
      <c r="D24" s="34">
        <f t="shared" ref="D24" si="15">B24+C24</f>
        <v>2976770.73</v>
      </c>
      <c r="E24" s="72">
        <v>1587081.19</v>
      </c>
      <c r="F24" s="72">
        <v>1582529.1</v>
      </c>
      <c r="G24" s="34">
        <f t="shared" ref="G24" si="16">D24-E24</f>
        <v>1389689.54</v>
      </c>
    </row>
    <row r="25" spans="1:7">
      <c r="A25" s="71" t="s">
        <v>348</v>
      </c>
      <c r="B25" s="72">
        <v>946859.56</v>
      </c>
      <c r="C25" s="72">
        <v>-59538.62</v>
      </c>
      <c r="D25" s="34">
        <f t="shared" ref="D25" si="17">B25+C25</f>
        <v>887320.94000000006</v>
      </c>
      <c r="E25" s="72">
        <v>424394.99</v>
      </c>
      <c r="F25" s="72">
        <v>423081.49</v>
      </c>
      <c r="G25" s="34">
        <f t="shared" ref="G25" si="18">D25-E25</f>
        <v>462925.95000000007</v>
      </c>
    </row>
    <row r="26" spans="1:7">
      <c r="A26" s="71" t="s">
        <v>349</v>
      </c>
      <c r="B26" s="72">
        <v>1729737.87</v>
      </c>
      <c r="C26" s="72">
        <v>-495042.61</v>
      </c>
      <c r="D26" s="34">
        <f t="shared" ref="D26" si="19">B26+C26</f>
        <v>1234695.2600000002</v>
      </c>
      <c r="E26" s="72">
        <v>402761.8</v>
      </c>
      <c r="F26" s="72">
        <v>401649.72</v>
      </c>
      <c r="G26" s="34">
        <f t="shared" ref="G26" si="20">D26-E26</f>
        <v>831933.4600000002</v>
      </c>
    </row>
    <row r="27" spans="1:7">
      <c r="A27" s="71" t="s">
        <v>350</v>
      </c>
      <c r="B27" s="72">
        <v>463003.97</v>
      </c>
      <c r="C27" s="72">
        <v>-76691.240000000005</v>
      </c>
      <c r="D27" s="34">
        <f t="shared" ref="D27" si="21">B27+C27</f>
        <v>386312.73</v>
      </c>
      <c r="E27" s="72">
        <v>214850.76</v>
      </c>
      <c r="F27" s="72">
        <v>214223.4</v>
      </c>
      <c r="G27" s="34">
        <f t="shared" ref="G27" si="22">D27-E27</f>
        <v>171461.96999999997</v>
      </c>
    </row>
    <row r="28" spans="1:7">
      <c r="A28" s="71" t="s">
        <v>351</v>
      </c>
      <c r="B28" s="72">
        <v>19973084.52</v>
      </c>
      <c r="C28" s="72">
        <v>-781914.93</v>
      </c>
      <c r="D28" s="34">
        <f t="shared" ref="D28" si="23">B28+C28</f>
        <v>19191169.59</v>
      </c>
      <c r="E28" s="72">
        <v>12212299.279999999</v>
      </c>
      <c r="F28" s="72">
        <v>12718128.48</v>
      </c>
      <c r="G28" s="34">
        <f t="shared" ref="G28" si="24">D28-E28</f>
        <v>6978870.3100000005</v>
      </c>
    </row>
    <row r="29" spans="1:7">
      <c r="A29" s="71" t="s">
        <v>352</v>
      </c>
      <c r="B29" s="72">
        <v>477575.92</v>
      </c>
      <c r="C29" s="72">
        <v>-22424.44</v>
      </c>
      <c r="D29" s="34">
        <f t="shared" ref="D29" si="25">B29+C29</f>
        <v>455151.48</v>
      </c>
      <c r="E29" s="72">
        <v>249058.01</v>
      </c>
      <c r="F29" s="72">
        <v>248148.57</v>
      </c>
      <c r="G29" s="34">
        <f t="shared" ref="G29" si="26">D29-E29</f>
        <v>206093.46999999997</v>
      </c>
    </row>
    <row r="30" spans="1:7">
      <c r="A30" s="71" t="s">
        <v>353</v>
      </c>
      <c r="B30" s="72">
        <v>1470960.26</v>
      </c>
      <c r="C30" s="72">
        <v>188502.73</v>
      </c>
      <c r="D30" s="34">
        <f t="shared" ref="D30" si="27">B30+C30</f>
        <v>1659462.99</v>
      </c>
      <c r="E30" s="72">
        <v>590253.53</v>
      </c>
      <c r="F30" s="72">
        <v>594983.93000000005</v>
      </c>
      <c r="G30" s="34">
        <f t="shared" ref="G30" si="28">D30-E30</f>
        <v>1069209.46</v>
      </c>
    </row>
    <row r="31" spans="1:7">
      <c r="A31" s="71" t="s">
        <v>354</v>
      </c>
      <c r="B31" s="72">
        <v>369501.4</v>
      </c>
      <c r="C31" s="72">
        <v>3316.32</v>
      </c>
      <c r="D31" s="34">
        <f t="shared" ref="D31" si="29">B31+C31</f>
        <v>372817.72000000003</v>
      </c>
      <c r="E31" s="72">
        <v>230003.14</v>
      </c>
      <c r="F31" s="72">
        <v>229286.6</v>
      </c>
      <c r="G31" s="34">
        <f t="shared" ref="G31" si="30">D31-E31</f>
        <v>142814.58000000002</v>
      </c>
    </row>
    <row r="32" spans="1:7">
      <c r="A32" s="71" t="s">
        <v>355</v>
      </c>
      <c r="B32" s="72">
        <v>515000</v>
      </c>
      <c r="C32" s="72">
        <v>0</v>
      </c>
      <c r="D32" s="34">
        <f t="shared" ref="D32" si="31">B32+C32</f>
        <v>515000</v>
      </c>
      <c r="E32" s="72">
        <v>364500</v>
      </c>
      <c r="F32" s="72">
        <v>283500</v>
      </c>
      <c r="G32" s="34">
        <f t="shared" ref="G32" si="32">D32-E32</f>
        <v>150500</v>
      </c>
    </row>
    <row r="33" spans="1:7">
      <c r="A33" s="71" t="s">
        <v>356</v>
      </c>
      <c r="B33" s="72">
        <v>1046680.96</v>
      </c>
      <c r="C33" s="72">
        <v>-93212.25</v>
      </c>
      <c r="D33" s="34">
        <f t="shared" ref="D33" si="33">B33+C33</f>
        <v>953468.71</v>
      </c>
      <c r="E33" s="72">
        <v>384568.08</v>
      </c>
      <c r="F33" s="72">
        <v>383457.5</v>
      </c>
      <c r="G33" s="34">
        <f t="shared" ref="G33" si="34">D33-E33</f>
        <v>568900.62999999989</v>
      </c>
    </row>
    <row r="34" spans="1:7">
      <c r="A34" s="71" t="s">
        <v>357</v>
      </c>
      <c r="B34" s="72">
        <v>3546387.86</v>
      </c>
      <c r="C34" s="72">
        <v>-507555.66</v>
      </c>
      <c r="D34" s="34">
        <f t="shared" ref="D34" si="35">B34+C34</f>
        <v>3038832.1999999997</v>
      </c>
      <c r="E34" s="72">
        <v>1774632.17</v>
      </c>
      <c r="F34" s="72">
        <v>1794574.16</v>
      </c>
      <c r="G34" s="34">
        <f t="shared" ref="G34" si="36">D34-E34</f>
        <v>1264200.0299999998</v>
      </c>
    </row>
    <row r="35" spans="1:7">
      <c r="A35" s="71" t="s">
        <v>358</v>
      </c>
      <c r="B35" s="72">
        <v>470530.55</v>
      </c>
      <c r="C35" s="72">
        <v>1340.71</v>
      </c>
      <c r="D35" s="34">
        <f t="shared" ref="D35" si="37">B35+C35</f>
        <v>471871.26</v>
      </c>
      <c r="E35" s="72">
        <v>252195.74</v>
      </c>
      <c r="F35" s="72">
        <v>251558.82</v>
      </c>
      <c r="G35" s="34">
        <f t="shared" ref="G35" si="38">D35-E35</f>
        <v>219675.52000000002</v>
      </c>
    </row>
    <row r="36" spans="1:7">
      <c r="A36" s="71" t="s">
        <v>359</v>
      </c>
      <c r="B36" s="72">
        <v>1309603.52</v>
      </c>
      <c r="C36" s="72">
        <v>325257.89</v>
      </c>
      <c r="D36" s="34">
        <f t="shared" ref="D36" si="39">B36+C36</f>
        <v>1634861.4100000001</v>
      </c>
      <c r="E36" s="72">
        <v>948126.76</v>
      </c>
      <c r="F36" s="72">
        <v>945106.58</v>
      </c>
      <c r="G36" s="34">
        <f t="shared" ref="G36" si="40">D36-E36</f>
        <v>686734.65000000014</v>
      </c>
    </row>
    <row r="37" spans="1:7">
      <c r="A37" s="71" t="s">
        <v>360</v>
      </c>
      <c r="B37" s="72">
        <v>798799.9</v>
      </c>
      <c r="C37" s="72">
        <v>-6877.67</v>
      </c>
      <c r="D37" s="34">
        <f t="shared" ref="D37" si="41">B37+C37</f>
        <v>791922.23</v>
      </c>
      <c r="E37" s="72">
        <v>507120.7</v>
      </c>
      <c r="F37" s="72">
        <v>505616.9</v>
      </c>
      <c r="G37" s="34">
        <f t="shared" ref="G37" si="42">D37-E37</f>
        <v>284801.52999999997</v>
      </c>
    </row>
    <row r="38" spans="1:7">
      <c r="A38" s="71" t="s">
        <v>361</v>
      </c>
      <c r="B38" s="72">
        <v>3029660.11</v>
      </c>
      <c r="C38" s="72">
        <v>-273991.3</v>
      </c>
      <c r="D38" s="34">
        <f t="shared" ref="D38" si="43">B38+C38</f>
        <v>2755668.81</v>
      </c>
      <c r="E38" s="72">
        <v>1304905.5</v>
      </c>
      <c r="F38" s="72">
        <v>1301378.8999999999</v>
      </c>
      <c r="G38" s="34">
        <f t="shared" ref="G38" si="44">D38-E38</f>
        <v>1450763.31</v>
      </c>
    </row>
    <row r="39" spans="1:7">
      <c r="A39" s="71" t="s">
        <v>362</v>
      </c>
      <c r="B39" s="72">
        <v>3086070.16</v>
      </c>
      <c r="C39" s="72">
        <v>4207829.0999999996</v>
      </c>
      <c r="D39" s="34">
        <f t="shared" ref="D39" si="45">B39+C39</f>
        <v>7293899.2599999998</v>
      </c>
      <c r="E39" s="72">
        <v>4466724.0599999996</v>
      </c>
      <c r="F39" s="72">
        <v>4220981.28</v>
      </c>
      <c r="G39" s="34">
        <f t="shared" ref="G39" si="46">D39-E39</f>
        <v>2827175.2</v>
      </c>
    </row>
    <row r="40" spans="1:7">
      <c r="A40" s="71" t="s">
        <v>363</v>
      </c>
      <c r="B40" s="72">
        <v>3412229.09</v>
      </c>
      <c r="C40" s="72">
        <v>2640240.54</v>
      </c>
      <c r="D40" s="34">
        <f t="shared" ref="D40" si="47">B40+C40</f>
        <v>6052469.6299999999</v>
      </c>
      <c r="E40" s="72">
        <v>1706754.7</v>
      </c>
      <c r="F40" s="72">
        <v>1704376.45</v>
      </c>
      <c r="G40" s="34">
        <f t="shared" ref="G40" si="48">D40-E40</f>
        <v>4345714.93</v>
      </c>
    </row>
    <row r="41" spans="1:7">
      <c r="A41" s="71" t="s">
        <v>364</v>
      </c>
      <c r="B41" s="72">
        <v>2624906.3199999998</v>
      </c>
      <c r="C41" s="72">
        <v>-64380</v>
      </c>
      <c r="D41" s="34">
        <f t="shared" ref="D41" si="49">B41+C41</f>
        <v>2560526.3199999998</v>
      </c>
      <c r="E41" s="72">
        <v>934529.09</v>
      </c>
      <c r="F41" s="72">
        <v>933711.92</v>
      </c>
      <c r="G41" s="34">
        <f t="shared" ref="G41" si="50">D41-E41</f>
        <v>1625997.23</v>
      </c>
    </row>
    <row r="42" spans="1:7">
      <c r="A42" s="71" t="s">
        <v>365</v>
      </c>
      <c r="B42" s="72">
        <v>4916625</v>
      </c>
      <c r="C42" s="72">
        <v>-151501.81</v>
      </c>
      <c r="D42" s="34">
        <f t="shared" ref="D42" si="51">B42+C42</f>
        <v>4765123.1900000004</v>
      </c>
      <c r="E42" s="72">
        <v>2215968.5099999998</v>
      </c>
      <c r="F42" s="72">
        <v>2169720.17</v>
      </c>
      <c r="G42" s="34">
        <f t="shared" ref="G42" si="52">D42-E42</f>
        <v>2549154.6800000006</v>
      </c>
    </row>
    <row r="43" spans="1:7">
      <c r="A43" s="71" t="s">
        <v>366</v>
      </c>
      <c r="B43" s="72">
        <v>2887709.14</v>
      </c>
      <c r="C43" s="72">
        <v>29644.42</v>
      </c>
      <c r="D43" s="34">
        <f t="shared" ref="D43" si="53">B43+C43</f>
        <v>2917353.56</v>
      </c>
      <c r="E43" s="72">
        <v>1359577.56</v>
      </c>
      <c r="F43" s="72">
        <v>1357093.62</v>
      </c>
      <c r="G43" s="34">
        <f t="shared" ref="G43" si="54">D43-E43</f>
        <v>1557776</v>
      </c>
    </row>
    <row r="44" spans="1:7">
      <c r="A44" s="71" t="s">
        <v>367</v>
      </c>
      <c r="B44" s="72">
        <v>2557219.0499999998</v>
      </c>
      <c r="C44" s="72">
        <v>89232.69</v>
      </c>
      <c r="D44" s="34">
        <f t="shared" ref="D44" si="55">B44+C44</f>
        <v>2646451.7399999998</v>
      </c>
      <c r="E44" s="72">
        <v>1462388.82</v>
      </c>
      <c r="F44" s="72">
        <v>1459168.51</v>
      </c>
      <c r="G44" s="34">
        <f t="shared" ref="G44" si="56">D44-E44</f>
        <v>1184062.9199999997</v>
      </c>
    </row>
    <row r="45" spans="1:7">
      <c r="A45" s="71" t="s">
        <v>368</v>
      </c>
      <c r="B45" s="72">
        <v>347157.23</v>
      </c>
      <c r="C45" s="72">
        <v>36.5</v>
      </c>
      <c r="D45" s="34">
        <f t="shared" ref="D45" si="57">B45+C45</f>
        <v>347193.73</v>
      </c>
      <c r="E45" s="72">
        <v>127003.26</v>
      </c>
      <c r="F45" s="72">
        <v>127003.26</v>
      </c>
      <c r="G45" s="34">
        <f t="shared" ref="G45" si="58">D45-E45</f>
        <v>220190.46999999997</v>
      </c>
    </row>
    <row r="46" spans="1:7">
      <c r="A46" s="71" t="s">
        <v>369</v>
      </c>
      <c r="B46" s="72">
        <v>217704.51</v>
      </c>
      <c r="C46" s="72">
        <v>-5020</v>
      </c>
      <c r="D46" s="34">
        <f t="shared" ref="D46" si="59">B46+C46</f>
        <v>212684.51</v>
      </c>
      <c r="E46" s="72">
        <v>130325.92</v>
      </c>
      <c r="F46" s="72">
        <v>129909.7</v>
      </c>
      <c r="G46" s="34">
        <f t="shared" ref="G46" si="60">D46-E46</f>
        <v>82358.590000000011</v>
      </c>
    </row>
    <row r="47" spans="1:7">
      <c r="A47" s="71" t="s">
        <v>370</v>
      </c>
      <c r="B47" s="72">
        <v>166310.96</v>
      </c>
      <c r="C47" s="72">
        <v>110903.08</v>
      </c>
      <c r="D47" s="34">
        <f t="shared" ref="D47" si="61">B47+C47</f>
        <v>277214.03999999998</v>
      </c>
      <c r="E47" s="72">
        <v>165967.88</v>
      </c>
      <c r="F47" s="72">
        <v>165319</v>
      </c>
      <c r="G47" s="34">
        <f t="shared" ref="G47" si="62">D47-E47</f>
        <v>111246.15999999997</v>
      </c>
    </row>
    <row r="48" spans="1:7">
      <c r="A48" s="71" t="s">
        <v>371</v>
      </c>
      <c r="B48" s="72">
        <v>520020.46</v>
      </c>
      <c r="C48" s="72">
        <v>2873.27</v>
      </c>
      <c r="D48" s="34">
        <f t="shared" ref="D48" si="63">B48+C48</f>
        <v>522893.73000000004</v>
      </c>
      <c r="E48" s="72">
        <v>274272.36</v>
      </c>
      <c r="F48" s="72">
        <v>273562.84000000003</v>
      </c>
      <c r="G48" s="34">
        <f t="shared" ref="G48" si="64">D48-E48</f>
        <v>248621.37000000005</v>
      </c>
    </row>
    <row r="49" spans="1:7">
      <c r="A49" s="13" t="s">
        <v>94</v>
      </c>
      <c r="B49" s="35"/>
      <c r="C49" s="35"/>
      <c r="D49" s="35"/>
      <c r="E49" s="35"/>
      <c r="F49" s="35"/>
      <c r="G49" s="35"/>
    </row>
    <row r="50" spans="1:7">
      <c r="A50" s="12" t="s">
        <v>95</v>
      </c>
      <c r="B50" s="36">
        <f>SUM(B51:B62)</f>
        <v>52393139.969999999</v>
      </c>
      <c r="C50" s="36">
        <f t="shared" ref="C50:G50" si="65">SUM(C51:C62)</f>
        <v>74612107.100000009</v>
      </c>
      <c r="D50" s="36">
        <f t="shared" si="65"/>
        <v>127005247.06999999</v>
      </c>
      <c r="E50" s="36">
        <f t="shared" si="65"/>
        <v>49542604.289999999</v>
      </c>
      <c r="F50" s="36">
        <f t="shared" si="65"/>
        <v>49680229.940000005</v>
      </c>
      <c r="G50" s="36">
        <f t="shared" si="65"/>
        <v>77462642.779999986</v>
      </c>
    </row>
    <row r="51" spans="1:7">
      <c r="A51" s="71" t="s">
        <v>343</v>
      </c>
      <c r="B51" s="72">
        <v>21761326.670000002</v>
      </c>
      <c r="C51" s="72">
        <v>66991586.399999999</v>
      </c>
      <c r="D51" s="34">
        <f t="shared" ref="D51:D62" si="66">B51+C51</f>
        <v>88752913.069999993</v>
      </c>
      <c r="E51" s="72">
        <v>26567248.390000001</v>
      </c>
      <c r="F51" s="72">
        <v>26567248.390000001</v>
      </c>
      <c r="G51" s="34">
        <f t="shared" ref="G51:G62" si="67">D51-E51</f>
        <v>62185664.679999992</v>
      </c>
    </row>
    <row r="52" spans="1:7">
      <c r="A52" s="71" t="s">
        <v>345</v>
      </c>
      <c r="B52" s="72">
        <v>1980000</v>
      </c>
      <c r="C52" s="72">
        <v>-130000</v>
      </c>
      <c r="D52" s="34">
        <f t="shared" si="66"/>
        <v>1850000</v>
      </c>
      <c r="E52" s="72">
        <v>656899.11</v>
      </c>
      <c r="F52" s="72">
        <v>656899.11</v>
      </c>
      <c r="G52" s="34">
        <f t="shared" si="67"/>
        <v>1193100.8900000001</v>
      </c>
    </row>
    <row r="53" spans="1:7">
      <c r="A53" s="71" t="s">
        <v>359</v>
      </c>
      <c r="B53" s="72">
        <v>0</v>
      </c>
      <c r="C53" s="72">
        <v>50000</v>
      </c>
      <c r="D53" s="34">
        <f t="shared" si="66"/>
        <v>50000</v>
      </c>
      <c r="E53" s="72">
        <v>0</v>
      </c>
      <c r="F53" s="72">
        <v>0</v>
      </c>
      <c r="G53" s="34">
        <f t="shared" si="67"/>
        <v>50000</v>
      </c>
    </row>
    <row r="54" spans="1:7">
      <c r="A54" s="71" t="s">
        <v>361</v>
      </c>
      <c r="B54" s="72">
        <v>200000</v>
      </c>
      <c r="C54" s="72">
        <v>0</v>
      </c>
      <c r="D54" s="34">
        <f t="shared" si="66"/>
        <v>200000</v>
      </c>
      <c r="E54" s="72">
        <v>12000</v>
      </c>
      <c r="F54" s="72">
        <v>12000</v>
      </c>
      <c r="G54" s="34">
        <f t="shared" si="67"/>
        <v>188000</v>
      </c>
    </row>
    <row r="55" spans="1:7">
      <c r="A55" s="71" t="s">
        <v>362</v>
      </c>
      <c r="B55" s="72">
        <v>1085480</v>
      </c>
      <c r="C55" s="72">
        <v>1903320</v>
      </c>
      <c r="D55" s="34">
        <f t="shared" si="66"/>
        <v>2988800</v>
      </c>
      <c r="E55" s="72">
        <v>1154832</v>
      </c>
      <c r="F55" s="72">
        <v>1099632</v>
      </c>
      <c r="G55" s="34">
        <f t="shared" si="67"/>
        <v>1833968</v>
      </c>
    </row>
    <row r="56" spans="1:7">
      <c r="A56" s="71" t="s">
        <v>363</v>
      </c>
      <c r="B56" s="72">
        <v>621020</v>
      </c>
      <c r="C56" s="72">
        <v>2048980</v>
      </c>
      <c r="D56" s="34">
        <f t="shared" si="66"/>
        <v>2670000</v>
      </c>
      <c r="E56" s="72">
        <v>589087.44999999995</v>
      </c>
      <c r="F56" s="72">
        <v>589087.44999999995</v>
      </c>
      <c r="G56" s="34">
        <f t="shared" si="67"/>
        <v>2080912.55</v>
      </c>
    </row>
    <row r="57" spans="1:7">
      <c r="A57" s="71" t="s">
        <v>364</v>
      </c>
      <c r="B57" s="72">
        <v>603656.94999999995</v>
      </c>
      <c r="C57" s="72">
        <v>-89000</v>
      </c>
      <c r="D57" s="34">
        <f t="shared" si="66"/>
        <v>514656.94999999995</v>
      </c>
      <c r="E57" s="72">
        <v>252554.49</v>
      </c>
      <c r="F57" s="72">
        <v>252554.49</v>
      </c>
      <c r="G57" s="34">
        <f t="shared" si="67"/>
        <v>262102.45999999996</v>
      </c>
    </row>
    <row r="58" spans="1:7">
      <c r="A58" s="71" t="s">
        <v>365</v>
      </c>
      <c r="B58" s="72">
        <v>25848156.350000001</v>
      </c>
      <c r="C58" s="72">
        <v>3725720.7</v>
      </c>
      <c r="D58" s="34">
        <f t="shared" si="66"/>
        <v>29573877.050000001</v>
      </c>
      <c r="E58" s="72">
        <v>20221935.969999999</v>
      </c>
      <c r="F58" s="72">
        <v>20414761.620000001</v>
      </c>
      <c r="G58" s="34">
        <f t="shared" si="67"/>
        <v>9351941.0800000019</v>
      </c>
    </row>
    <row r="59" spans="1:7">
      <c r="A59" s="71" t="s">
        <v>366</v>
      </c>
      <c r="B59" s="72">
        <v>100000</v>
      </c>
      <c r="C59" s="72">
        <v>0</v>
      </c>
      <c r="D59" s="34">
        <f t="shared" ref="D59" si="68">B59+C59</f>
        <v>100000</v>
      </c>
      <c r="E59" s="72">
        <v>0</v>
      </c>
      <c r="F59" s="72">
        <v>0</v>
      </c>
      <c r="G59" s="34">
        <f t="shared" ref="G59" si="69">D59-E59</f>
        <v>100000</v>
      </c>
    </row>
    <row r="60" spans="1:7">
      <c r="A60" s="71" t="s">
        <v>367</v>
      </c>
      <c r="B60" s="72">
        <v>193500</v>
      </c>
      <c r="C60" s="72">
        <v>21500</v>
      </c>
      <c r="D60" s="34">
        <f t="shared" ref="D60" si="70">B60+C60</f>
        <v>215000</v>
      </c>
      <c r="E60" s="72">
        <v>88046.88</v>
      </c>
      <c r="F60" s="72">
        <v>88046.88</v>
      </c>
      <c r="G60" s="34">
        <f t="shared" ref="G60" si="71">D60-E60</f>
        <v>126953.12</v>
      </c>
    </row>
    <row r="61" spans="1:7">
      <c r="A61" s="71" t="s">
        <v>371</v>
      </c>
      <c r="B61" s="72">
        <v>0</v>
      </c>
      <c r="C61" s="72">
        <v>90000</v>
      </c>
      <c r="D61" s="34">
        <f t="shared" ref="D61" si="72">B61+C61</f>
        <v>90000</v>
      </c>
      <c r="E61" s="72">
        <v>0</v>
      </c>
      <c r="F61" s="72">
        <v>0</v>
      </c>
      <c r="G61" s="34">
        <f t="shared" ref="G61" si="73">D61-E61</f>
        <v>90000</v>
      </c>
    </row>
    <row r="62" spans="1:7">
      <c r="A62" s="13" t="s">
        <v>94</v>
      </c>
      <c r="B62" s="35"/>
      <c r="C62" s="35"/>
      <c r="D62" s="34">
        <f t="shared" si="66"/>
        <v>0</v>
      </c>
      <c r="E62" s="34"/>
      <c r="F62" s="34"/>
      <c r="G62" s="34">
        <f t="shared" si="67"/>
        <v>0</v>
      </c>
    </row>
    <row r="63" spans="1:7">
      <c r="A63" s="12" t="s">
        <v>87</v>
      </c>
      <c r="B63" s="36">
        <f>B9+B50</f>
        <v>193017248.80000001</v>
      </c>
      <c r="C63" s="36">
        <f t="shared" ref="C63:F63" si="74">C9+C50</f>
        <v>111228427.90000001</v>
      </c>
      <c r="D63" s="36">
        <f>B63+C63</f>
        <v>304245676.70000005</v>
      </c>
      <c r="E63" s="36">
        <f t="shared" si="74"/>
        <v>151828657.18000001</v>
      </c>
      <c r="F63" s="36">
        <f t="shared" si="74"/>
        <v>151500970.15000004</v>
      </c>
      <c r="G63" s="36">
        <f>D63-E63</f>
        <v>152417019.52000004</v>
      </c>
    </row>
    <row r="64" spans="1:7">
      <c r="A64" s="5"/>
      <c r="B64" s="37"/>
      <c r="C64" s="37"/>
      <c r="D64" s="37"/>
      <c r="E64" s="37"/>
      <c r="F64" s="37"/>
      <c r="G64" s="37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zoomScaleNormal="100" workbookViewId="0">
      <selection activeCell="A2" sqref="A2:G2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67" t="s">
        <v>330</v>
      </c>
      <c r="B1" s="68"/>
      <c r="C1" s="68"/>
      <c r="D1" s="68"/>
      <c r="E1" s="68"/>
      <c r="F1" s="68"/>
      <c r="G1" s="68"/>
    </row>
    <row r="2" spans="1:8">
      <c r="A2" s="61" t="s">
        <v>331</v>
      </c>
      <c r="B2" s="62"/>
      <c r="C2" s="62"/>
      <c r="D2" s="62"/>
      <c r="E2" s="62"/>
      <c r="F2" s="62"/>
      <c r="G2" s="63"/>
    </row>
    <row r="3" spans="1:8">
      <c r="A3" s="64" t="s">
        <v>96</v>
      </c>
      <c r="B3" s="65"/>
      <c r="C3" s="65"/>
      <c r="D3" s="65"/>
      <c r="E3" s="65"/>
      <c r="F3" s="65"/>
      <c r="G3" s="66"/>
    </row>
    <row r="4" spans="1:8">
      <c r="A4" s="64" t="s">
        <v>97</v>
      </c>
      <c r="B4" s="65"/>
      <c r="C4" s="65"/>
      <c r="D4" s="65"/>
      <c r="E4" s="65"/>
      <c r="F4" s="65"/>
      <c r="G4" s="66"/>
    </row>
    <row r="5" spans="1:8">
      <c r="A5" s="64" t="s">
        <v>332</v>
      </c>
      <c r="B5" s="65"/>
      <c r="C5" s="65"/>
      <c r="D5" s="65"/>
      <c r="E5" s="65"/>
      <c r="F5" s="65"/>
      <c r="G5" s="66"/>
    </row>
    <row r="6" spans="1:8">
      <c r="A6" s="55" t="s">
        <v>3</v>
      </c>
      <c r="B6" s="56"/>
      <c r="C6" s="56"/>
      <c r="D6" s="56"/>
      <c r="E6" s="56"/>
      <c r="F6" s="56"/>
      <c r="G6" s="57"/>
    </row>
    <row r="7" spans="1:8">
      <c r="A7" s="65" t="s">
        <v>4</v>
      </c>
      <c r="B7" s="55" t="s">
        <v>5</v>
      </c>
      <c r="C7" s="56"/>
      <c r="D7" s="56"/>
      <c r="E7" s="56"/>
      <c r="F7" s="57"/>
      <c r="G7" s="51" t="s">
        <v>98</v>
      </c>
    </row>
    <row r="8" spans="1:8" ht="30">
      <c r="A8" s="65"/>
      <c r="B8" s="14" t="s">
        <v>7</v>
      </c>
      <c r="C8" s="4" t="s">
        <v>99</v>
      </c>
      <c r="D8" s="14" t="s">
        <v>9</v>
      </c>
      <c r="E8" s="14" t="s">
        <v>10</v>
      </c>
      <c r="F8" s="15" t="s">
        <v>92</v>
      </c>
      <c r="G8" s="50"/>
    </row>
    <row r="9" spans="1:8">
      <c r="A9" s="11" t="s">
        <v>100</v>
      </c>
      <c r="B9" s="38">
        <f>B10+B19+B27+B37</f>
        <v>140624108.82999998</v>
      </c>
      <c r="C9" s="38">
        <f t="shared" ref="C9:G9" si="0">C10+C19+C27+C37</f>
        <v>36616320.800000004</v>
      </c>
      <c r="D9" s="38">
        <f t="shared" si="0"/>
        <v>177240429.63</v>
      </c>
      <c r="E9" s="38">
        <f t="shared" si="0"/>
        <v>102286052.88999999</v>
      </c>
      <c r="F9" s="38">
        <f t="shared" si="0"/>
        <v>101820740.20999999</v>
      </c>
      <c r="G9" s="38">
        <f t="shared" si="0"/>
        <v>74954376.739999995</v>
      </c>
    </row>
    <row r="10" spans="1:8">
      <c r="A10" s="17" t="s">
        <v>101</v>
      </c>
      <c r="B10" s="39">
        <f>SUM(B11:B18)</f>
        <v>79938336.319999993</v>
      </c>
      <c r="C10" s="39">
        <f t="shared" ref="C10:G10" si="1">SUM(C11:C18)</f>
        <v>10425891.49</v>
      </c>
      <c r="D10" s="39">
        <f t="shared" si="1"/>
        <v>90364227.809999987</v>
      </c>
      <c r="E10" s="39">
        <f t="shared" si="1"/>
        <v>53567853.520000003</v>
      </c>
      <c r="F10" s="39">
        <f t="shared" si="1"/>
        <v>53476916.979999997</v>
      </c>
      <c r="G10" s="39">
        <f t="shared" si="1"/>
        <v>36796374.289999999</v>
      </c>
    </row>
    <row r="11" spans="1:8">
      <c r="A11" s="19" t="s">
        <v>102</v>
      </c>
      <c r="B11" s="73">
        <v>4542438</v>
      </c>
      <c r="C11" s="73">
        <v>-65420.800000000003</v>
      </c>
      <c r="D11" s="39">
        <f>B11+C11</f>
        <v>4477017.2</v>
      </c>
      <c r="E11" s="73">
        <v>2980136.19</v>
      </c>
      <c r="F11" s="73">
        <v>2979431.66</v>
      </c>
      <c r="G11" s="39">
        <f>D11-E11</f>
        <v>1496881.0100000002</v>
      </c>
      <c r="H11" s="28" t="s">
        <v>274</v>
      </c>
    </row>
    <row r="12" spans="1:8">
      <c r="A12" s="19" t="s">
        <v>103</v>
      </c>
      <c r="B12" s="73">
        <v>643886.88</v>
      </c>
      <c r="C12" s="73">
        <v>88478.64</v>
      </c>
      <c r="D12" s="39">
        <f t="shared" ref="D12:D18" si="2">B12+C12</f>
        <v>732365.52</v>
      </c>
      <c r="E12" s="73">
        <v>415025.89</v>
      </c>
      <c r="F12" s="73">
        <v>413467.57</v>
      </c>
      <c r="G12" s="39">
        <f t="shared" ref="G12:G18" si="3">D12-E12</f>
        <v>317339.63</v>
      </c>
      <c r="H12" s="28" t="s">
        <v>275</v>
      </c>
    </row>
    <row r="13" spans="1:8">
      <c r="A13" s="19" t="s">
        <v>104</v>
      </c>
      <c r="B13" s="73">
        <v>36780845.939999998</v>
      </c>
      <c r="C13" s="73">
        <v>11209643.83</v>
      </c>
      <c r="D13" s="39">
        <f t="shared" si="2"/>
        <v>47990489.769999996</v>
      </c>
      <c r="E13" s="73">
        <v>29410815.48</v>
      </c>
      <c r="F13" s="73">
        <v>28872777.440000001</v>
      </c>
      <c r="G13" s="39">
        <f t="shared" si="3"/>
        <v>18579674.289999995</v>
      </c>
      <c r="H13" s="28" t="s">
        <v>276</v>
      </c>
    </row>
    <row r="14" spans="1:8">
      <c r="A14" s="19" t="s">
        <v>105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28" t="s">
        <v>277</v>
      </c>
    </row>
    <row r="15" spans="1:8">
      <c r="A15" s="19" t="s">
        <v>106</v>
      </c>
      <c r="B15" s="73">
        <v>7129053.04</v>
      </c>
      <c r="C15" s="73">
        <v>9724.4699999999993</v>
      </c>
      <c r="D15" s="39">
        <f t="shared" si="2"/>
        <v>7138777.5099999998</v>
      </c>
      <c r="E15" s="73">
        <v>3689180.05</v>
      </c>
      <c r="F15" s="73">
        <v>3678323.79</v>
      </c>
      <c r="G15" s="39">
        <f t="shared" si="3"/>
        <v>3449597.46</v>
      </c>
      <c r="H15" s="28" t="s">
        <v>278</v>
      </c>
    </row>
    <row r="16" spans="1:8">
      <c r="A16" s="19" t="s">
        <v>107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28" t="s">
        <v>279</v>
      </c>
    </row>
    <row r="17" spans="1:8">
      <c r="A17" s="19" t="s">
        <v>108</v>
      </c>
      <c r="B17" s="73">
        <v>7541531.3200000003</v>
      </c>
      <c r="C17" s="73">
        <v>-215881.81</v>
      </c>
      <c r="D17" s="39">
        <f t="shared" si="2"/>
        <v>7325649.5100000007</v>
      </c>
      <c r="E17" s="73">
        <v>3150497.6</v>
      </c>
      <c r="F17" s="73">
        <v>3103432.09</v>
      </c>
      <c r="G17" s="39">
        <f t="shared" si="3"/>
        <v>4175151.9100000006</v>
      </c>
      <c r="H17" s="28" t="s">
        <v>280</v>
      </c>
    </row>
    <row r="18" spans="1:8">
      <c r="A18" s="19" t="s">
        <v>109</v>
      </c>
      <c r="B18" s="73">
        <v>23300581.140000001</v>
      </c>
      <c r="C18" s="73">
        <v>-600652.84</v>
      </c>
      <c r="D18" s="39">
        <f t="shared" si="2"/>
        <v>22699928.300000001</v>
      </c>
      <c r="E18" s="73">
        <v>13922198.310000001</v>
      </c>
      <c r="F18" s="73">
        <v>14429484.43</v>
      </c>
      <c r="G18" s="39">
        <f t="shared" si="3"/>
        <v>8777729.9900000002</v>
      </c>
      <c r="H18" s="28" t="s">
        <v>281</v>
      </c>
    </row>
    <row r="19" spans="1:8">
      <c r="A19" s="17" t="s">
        <v>110</v>
      </c>
      <c r="B19" s="39">
        <f>SUM(B20:B26)</f>
        <v>51299764.119999997</v>
      </c>
      <c r="C19" s="39">
        <f t="shared" ref="C19:G19" si="4">SUM(C20:C26)</f>
        <v>19312715.250000004</v>
      </c>
      <c r="D19" s="39">
        <f t="shared" si="4"/>
        <v>70612479.37000002</v>
      </c>
      <c r="E19" s="39">
        <f t="shared" si="4"/>
        <v>41185143.049999997</v>
      </c>
      <c r="F19" s="39">
        <f t="shared" si="4"/>
        <v>41061371.880000003</v>
      </c>
      <c r="G19" s="39">
        <f t="shared" si="4"/>
        <v>29427336.32</v>
      </c>
    </row>
    <row r="20" spans="1:8">
      <c r="A20" s="19" t="s">
        <v>111</v>
      </c>
      <c r="B20" s="73">
        <v>2378770.73</v>
      </c>
      <c r="C20" s="73">
        <v>1948000</v>
      </c>
      <c r="D20" s="39">
        <f t="shared" ref="D20:D26" si="5">B20+C20</f>
        <v>4326770.7300000004</v>
      </c>
      <c r="E20" s="73">
        <v>1587081.19</v>
      </c>
      <c r="F20" s="73">
        <v>1582529.1</v>
      </c>
      <c r="G20" s="39">
        <f t="shared" ref="G20:G26" si="6">D20-E20</f>
        <v>2739689.5400000005</v>
      </c>
      <c r="H20" s="28" t="s">
        <v>282</v>
      </c>
    </row>
    <row r="21" spans="1:8">
      <c r="A21" s="19" t="s">
        <v>112</v>
      </c>
      <c r="B21" s="73">
        <v>43588493.130000003</v>
      </c>
      <c r="C21" s="73">
        <v>16327471.880000001</v>
      </c>
      <c r="D21" s="39">
        <f t="shared" si="5"/>
        <v>59915965.010000005</v>
      </c>
      <c r="E21" s="73">
        <v>36647954.840000004</v>
      </c>
      <c r="F21" s="73">
        <v>36535685.770000003</v>
      </c>
      <c r="G21" s="39">
        <f t="shared" si="6"/>
        <v>23268010.170000002</v>
      </c>
      <c r="H21" s="28" t="s">
        <v>283</v>
      </c>
    </row>
    <row r="22" spans="1:8">
      <c r="A22" s="19" t="s">
        <v>113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28" t="s">
        <v>284</v>
      </c>
    </row>
    <row r="23" spans="1:8">
      <c r="A23" s="19" t="s">
        <v>114</v>
      </c>
      <c r="B23" s="73">
        <v>3866822.57</v>
      </c>
      <c r="C23" s="73">
        <v>1014333.6</v>
      </c>
      <c r="D23" s="39">
        <f t="shared" si="5"/>
        <v>4881156.17</v>
      </c>
      <c r="E23" s="73">
        <v>2532681.39</v>
      </c>
      <c r="F23" s="73">
        <v>2526440.9</v>
      </c>
      <c r="G23" s="39">
        <f t="shared" si="6"/>
        <v>2348474.7799999998</v>
      </c>
      <c r="H23" s="28" t="s">
        <v>285</v>
      </c>
    </row>
    <row r="24" spans="1:8">
      <c r="A24" s="19" t="s">
        <v>115</v>
      </c>
      <c r="B24" s="73">
        <v>262500</v>
      </c>
      <c r="C24" s="73">
        <v>0</v>
      </c>
      <c r="D24" s="39">
        <f t="shared" si="5"/>
        <v>262500</v>
      </c>
      <c r="E24" s="73">
        <v>0</v>
      </c>
      <c r="F24" s="73">
        <v>0</v>
      </c>
      <c r="G24" s="39">
        <f t="shared" si="6"/>
        <v>262500</v>
      </c>
      <c r="H24" s="28" t="s">
        <v>286</v>
      </c>
    </row>
    <row r="25" spans="1:8">
      <c r="A25" s="19" t="s">
        <v>116</v>
      </c>
      <c r="B25" s="73">
        <v>683157.23</v>
      </c>
      <c r="C25" s="73">
        <v>36.5</v>
      </c>
      <c r="D25" s="39">
        <f t="shared" si="5"/>
        <v>683193.73</v>
      </c>
      <c r="E25" s="73">
        <v>127003.26</v>
      </c>
      <c r="F25" s="73">
        <v>127003.26</v>
      </c>
      <c r="G25" s="39">
        <f t="shared" si="6"/>
        <v>556190.47</v>
      </c>
      <c r="H25" s="28" t="s">
        <v>287</v>
      </c>
    </row>
    <row r="26" spans="1:8">
      <c r="A26" s="19" t="s">
        <v>117</v>
      </c>
      <c r="B26" s="73">
        <v>520020.46</v>
      </c>
      <c r="C26" s="73">
        <v>22873.27</v>
      </c>
      <c r="D26" s="39">
        <f t="shared" si="5"/>
        <v>542893.73</v>
      </c>
      <c r="E26" s="73">
        <v>290422.37</v>
      </c>
      <c r="F26" s="73">
        <v>289712.84999999998</v>
      </c>
      <c r="G26" s="39">
        <f t="shared" si="6"/>
        <v>252471.36</v>
      </c>
      <c r="H26" s="28" t="s">
        <v>288</v>
      </c>
    </row>
    <row r="27" spans="1:8">
      <c r="A27" s="17" t="s">
        <v>118</v>
      </c>
      <c r="B27" s="39">
        <f>SUM(B28:B36)</f>
        <v>9386008.3900000006</v>
      </c>
      <c r="C27" s="39">
        <f t="shared" ref="C27:G27" si="7">SUM(C28:C36)</f>
        <v>6877714.0599999996</v>
      </c>
      <c r="D27" s="39">
        <f t="shared" si="7"/>
        <v>16263722.450000001</v>
      </c>
      <c r="E27" s="39">
        <f t="shared" si="7"/>
        <v>7533056.3200000003</v>
      </c>
      <c r="F27" s="39">
        <f t="shared" si="7"/>
        <v>7282451.3500000006</v>
      </c>
      <c r="G27" s="39">
        <f t="shared" si="7"/>
        <v>8730666.1300000008</v>
      </c>
    </row>
    <row r="28" spans="1:8">
      <c r="A28" s="21" t="s">
        <v>119</v>
      </c>
      <c r="B28" s="73">
        <v>2887709.14</v>
      </c>
      <c r="C28" s="73">
        <v>29644.42</v>
      </c>
      <c r="D28" s="39">
        <f t="shared" ref="D28:D36" si="8">B28+C28</f>
        <v>2917353.56</v>
      </c>
      <c r="E28" s="73">
        <v>1359577.56</v>
      </c>
      <c r="F28" s="73">
        <v>1357093.62</v>
      </c>
      <c r="G28" s="39">
        <f t="shared" ref="G28:G36" si="9">D28-E28</f>
        <v>1557776</v>
      </c>
      <c r="H28" s="28" t="s">
        <v>289</v>
      </c>
    </row>
    <row r="29" spans="1:8">
      <c r="A29" s="19" t="s">
        <v>120</v>
      </c>
      <c r="B29" s="73">
        <v>6498299.25</v>
      </c>
      <c r="C29" s="73">
        <v>6848069.6399999997</v>
      </c>
      <c r="D29" s="39">
        <f t="shared" si="8"/>
        <v>13346368.890000001</v>
      </c>
      <c r="E29" s="73">
        <v>6173478.7599999998</v>
      </c>
      <c r="F29" s="73">
        <v>5925357.7300000004</v>
      </c>
      <c r="G29" s="39">
        <f t="shared" si="9"/>
        <v>7172890.1300000008</v>
      </c>
      <c r="H29" s="28" t="s">
        <v>290</v>
      </c>
    </row>
    <row r="30" spans="1:8">
      <c r="A30" s="19" t="s">
        <v>121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28" t="s">
        <v>291</v>
      </c>
    </row>
    <row r="31" spans="1:8">
      <c r="A31" s="19" t="s">
        <v>122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28" t="s">
        <v>292</v>
      </c>
    </row>
    <row r="32" spans="1:8">
      <c r="A32" s="19" t="s">
        <v>123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28" t="s">
        <v>293</v>
      </c>
    </row>
    <row r="33" spans="1:8">
      <c r="A33" s="19" t="s">
        <v>124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28" t="s">
        <v>294</v>
      </c>
    </row>
    <row r="34" spans="1:8">
      <c r="A34" s="19" t="s">
        <v>125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28" t="s">
        <v>295</v>
      </c>
    </row>
    <row r="35" spans="1:8">
      <c r="A35" s="19" t="s">
        <v>126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28" t="s">
        <v>296</v>
      </c>
    </row>
    <row r="36" spans="1:8">
      <c r="A36" s="19" t="s">
        <v>127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28" t="s">
        <v>297</v>
      </c>
    </row>
    <row r="37" spans="1:8" ht="30">
      <c r="A37" s="20" t="s">
        <v>128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</row>
    <row r="38" spans="1:8" ht="30">
      <c r="A38" s="21" t="s">
        <v>129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28" t="s">
        <v>298</v>
      </c>
    </row>
    <row r="39" spans="1:8" ht="30">
      <c r="A39" s="21" t="s">
        <v>130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28" t="s">
        <v>299</v>
      </c>
    </row>
    <row r="40" spans="1:8">
      <c r="A40" s="21" t="s">
        <v>131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28" t="s">
        <v>300</v>
      </c>
    </row>
    <row r="41" spans="1:8">
      <c r="A41" s="21" t="s">
        <v>132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28" t="s">
        <v>301</v>
      </c>
    </row>
    <row r="42" spans="1:8">
      <c r="A42" s="21"/>
      <c r="B42" s="39"/>
      <c r="C42" s="39"/>
      <c r="D42" s="39"/>
      <c r="E42" s="39"/>
      <c r="F42" s="39"/>
      <c r="G42" s="39"/>
    </row>
    <row r="43" spans="1:8">
      <c r="A43" s="12" t="s">
        <v>133</v>
      </c>
      <c r="B43" s="40">
        <f>B44+B53+B61+B71</f>
        <v>52393139.969999999</v>
      </c>
      <c r="C43" s="40">
        <f t="shared" ref="C43:G43" si="13">C44+C53+C61+C71</f>
        <v>74612107.099999994</v>
      </c>
      <c r="D43" s="40">
        <f t="shared" si="13"/>
        <v>127005247.07000002</v>
      </c>
      <c r="E43" s="40">
        <f t="shared" si="13"/>
        <v>49542604.290000007</v>
      </c>
      <c r="F43" s="40">
        <f t="shared" si="13"/>
        <v>49680229.939999998</v>
      </c>
      <c r="G43" s="40">
        <f t="shared" si="13"/>
        <v>77462642.780000001</v>
      </c>
    </row>
    <row r="44" spans="1:8">
      <c r="A44" s="17" t="s">
        <v>134</v>
      </c>
      <c r="B44" s="39">
        <f>SUM(B45:B52)</f>
        <v>26451813.300000001</v>
      </c>
      <c r="C44" s="39">
        <f t="shared" ref="C44:G44" si="14">SUM(C45:C52)</f>
        <v>3636720.7</v>
      </c>
      <c r="D44" s="39">
        <f t="shared" si="14"/>
        <v>30088534</v>
      </c>
      <c r="E44" s="39">
        <f t="shared" si="14"/>
        <v>20474490.460000001</v>
      </c>
      <c r="F44" s="39">
        <f t="shared" si="14"/>
        <v>20667316.109999999</v>
      </c>
      <c r="G44" s="39">
        <f t="shared" si="14"/>
        <v>9614043.5399999991</v>
      </c>
    </row>
    <row r="45" spans="1:8">
      <c r="A45" s="21" t="s">
        <v>102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28" t="s">
        <v>302</v>
      </c>
    </row>
    <row r="46" spans="1:8">
      <c r="A46" s="21" t="s">
        <v>103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28" t="s">
        <v>303</v>
      </c>
    </row>
    <row r="47" spans="1:8">
      <c r="A47" s="21" t="s">
        <v>104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28" t="s">
        <v>304</v>
      </c>
    </row>
    <row r="48" spans="1:8">
      <c r="A48" s="21" t="s">
        <v>105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28" t="s">
        <v>305</v>
      </c>
    </row>
    <row r="49" spans="1:8">
      <c r="A49" s="21" t="s">
        <v>106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28" t="s">
        <v>306</v>
      </c>
    </row>
    <row r="50" spans="1:8">
      <c r="A50" s="21" t="s">
        <v>107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28" t="s">
        <v>307</v>
      </c>
    </row>
    <row r="51" spans="1:8">
      <c r="A51" s="21" t="s">
        <v>108</v>
      </c>
      <c r="B51" s="73">
        <v>26451813.300000001</v>
      </c>
      <c r="C51" s="73">
        <v>3636720.7</v>
      </c>
      <c r="D51" s="39">
        <f t="shared" si="15"/>
        <v>30088534</v>
      </c>
      <c r="E51" s="73">
        <v>20474490.460000001</v>
      </c>
      <c r="F51" s="73">
        <v>20667316.109999999</v>
      </c>
      <c r="G51" s="39">
        <f t="shared" si="16"/>
        <v>9614043.5399999991</v>
      </c>
      <c r="H51" s="28" t="s">
        <v>308</v>
      </c>
    </row>
    <row r="52" spans="1:8">
      <c r="A52" s="21" t="s">
        <v>109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28" t="s">
        <v>309</v>
      </c>
    </row>
    <row r="53" spans="1:8">
      <c r="A53" s="17" t="s">
        <v>110</v>
      </c>
      <c r="B53" s="39">
        <f>SUM(B54:B60)</f>
        <v>24134826.670000002</v>
      </c>
      <c r="C53" s="39">
        <f t="shared" ref="C53:G53" si="17">SUM(C54:C60)</f>
        <v>67023086.399999999</v>
      </c>
      <c r="D53" s="39">
        <f t="shared" si="17"/>
        <v>91157913.070000023</v>
      </c>
      <c r="E53" s="39">
        <f t="shared" si="17"/>
        <v>27324194.379999999</v>
      </c>
      <c r="F53" s="39">
        <f t="shared" si="17"/>
        <v>27324194.379999999</v>
      </c>
      <c r="G53" s="39">
        <f t="shared" si="17"/>
        <v>63833718.690000005</v>
      </c>
    </row>
    <row r="54" spans="1:8">
      <c r="A54" s="21" t="s">
        <v>111</v>
      </c>
      <c r="B54" s="73">
        <v>0</v>
      </c>
      <c r="C54" s="73">
        <v>4418042.1500000004</v>
      </c>
      <c r="D54" s="39">
        <f t="shared" ref="D54:D60" si="18">B54+C54</f>
        <v>4418042.1500000004</v>
      </c>
      <c r="E54" s="73">
        <v>468101.15</v>
      </c>
      <c r="F54" s="73">
        <v>468101.15</v>
      </c>
      <c r="G54" s="39">
        <f t="shared" ref="G54:G60" si="19">D54-E54</f>
        <v>3949941.0000000005</v>
      </c>
      <c r="H54" s="28" t="s">
        <v>310</v>
      </c>
    </row>
    <row r="55" spans="1:8">
      <c r="A55" s="21" t="s">
        <v>112</v>
      </c>
      <c r="B55" s="73">
        <v>23741326.670000002</v>
      </c>
      <c r="C55" s="73">
        <v>61943675.07</v>
      </c>
      <c r="D55" s="39">
        <f t="shared" si="18"/>
        <v>85685001.74000001</v>
      </c>
      <c r="E55" s="73">
        <v>26654260.170000002</v>
      </c>
      <c r="F55" s="73">
        <v>26654260.170000002</v>
      </c>
      <c r="G55" s="39">
        <f t="shared" si="19"/>
        <v>59030741.570000008</v>
      </c>
      <c r="H55" s="28" t="s">
        <v>311</v>
      </c>
    </row>
    <row r="56" spans="1:8">
      <c r="A56" s="21" t="s">
        <v>113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28" t="s">
        <v>312</v>
      </c>
    </row>
    <row r="57" spans="1:8">
      <c r="A57" s="16" t="s">
        <v>114</v>
      </c>
      <c r="B57" s="73">
        <v>193500</v>
      </c>
      <c r="C57" s="73">
        <v>571369.18000000005</v>
      </c>
      <c r="D57" s="39">
        <f t="shared" si="18"/>
        <v>764869.18</v>
      </c>
      <c r="E57" s="73">
        <v>189833.06</v>
      </c>
      <c r="F57" s="73">
        <v>189833.06</v>
      </c>
      <c r="G57" s="39">
        <f t="shared" si="19"/>
        <v>575036.12000000011</v>
      </c>
      <c r="H57" s="28" t="s">
        <v>313</v>
      </c>
    </row>
    <row r="58" spans="1:8">
      <c r="A58" s="21" t="s">
        <v>115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28" t="s">
        <v>314</v>
      </c>
    </row>
    <row r="59" spans="1:8">
      <c r="A59" s="21" t="s">
        <v>116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28" t="s">
        <v>315</v>
      </c>
    </row>
    <row r="60" spans="1:8">
      <c r="A60" s="21" t="s">
        <v>117</v>
      </c>
      <c r="B60" s="73">
        <v>200000</v>
      </c>
      <c r="C60" s="73">
        <v>90000</v>
      </c>
      <c r="D60" s="39">
        <f t="shared" si="18"/>
        <v>290000</v>
      </c>
      <c r="E60" s="73">
        <v>12000</v>
      </c>
      <c r="F60" s="73">
        <v>12000</v>
      </c>
      <c r="G60" s="39">
        <f t="shared" si="19"/>
        <v>278000</v>
      </c>
      <c r="H60" s="28" t="s">
        <v>316</v>
      </c>
    </row>
    <row r="61" spans="1:8">
      <c r="A61" s="17" t="s">
        <v>118</v>
      </c>
      <c r="B61" s="39">
        <f>SUM(B62:B70)</f>
        <v>1806500</v>
      </c>
      <c r="C61" s="39">
        <f t="shared" ref="C61:G61" si="20">SUM(C62:C70)</f>
        <v>3952300</v>
      </c>
      <c r="D61" s="39">
        <f t="shared" si="20"/>
        <v>5758800</v>
      </c>
      <c r="E61" s="39">
        <f t="shared" si="20"/>
        <v>1743919.45</v>
      </c>
      <c r="F61" s="39">
        <f t="shared" si="20"/>
        <v>1688719.45</v>
      </c>
      <c r="G61" s="39">
        <f t="shared" si="20"/>
        <v>4014880.55</v>
      </c>
    </row>
    <row r="62" spans="1:8">
      <c r="A62" s="21" t="s">
        <v>119</v>
      </c>
      <c r="B62" s="73">
        <v>100000</v>
      </c>
      <c r="C62" s="73">
        <v>0</v>
      </c>
      <c r="D62" s="39">
        <f t="shared" ref="D62:D70" si="21">B62+C62</f>
        <v>100000</v>
      </c>
      <c r="E62" s="73">
        <v>0</v>
      </c>
      <c r="F62" s="73">
        <v>0</v>
      </c>
      <c r="G62" s="39">
        <f t="shared" ref="G62:G70" si="22">D62-E62</f>
        <v>100000</v>
      </c>
      <c r="H62" s="28" t="s">
        <v>317</v>
      </c>
    </row>
    <row r="63" spans="1:8">
      <c r="A63" s="21" t="s">
        <v>120</v>
      </c>
      <c r="B63" s="73">
        <v>1706500</v>
      </c>
      <c r="C63" s="73">
        <v>3952300</v>
      </c>
      <c r="D63" s="39">
        <f t="shared" si="21"/>
        <v>5658800</v>
      </c>
      <c r="E63" s="73">
        <v>1743919.45</v>
      </c>
      <c r="F63" s="73">
        <v>1688719.45</v>
      </c>
      <c r="G63" s="39">
        <f t="shared" si="22"/>
        <v>3914880.55</v>
      </c>
      <c r="H63" s="28" t="s">
        <v>318</v>
      </c>
    </row>
    <row r="64" spans="1:8">
      <c r="A64" s="21" t="s">
        <v>121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28" t="s">
        <v>319</v>
      </c>
    </row>
    <row r="65" spans="1:8">
      <c r="A65" s="21" t="s">
        <v>122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28" t="s">
        <v>320</v>
      </c>
    </row>
    <row r="66" spans="1:8">
      <c r="A66" s="21" t="s">
        <v>123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28" t="s">
        <v>321</v>
      </c>
    </row>
    <row r="67" spans="1:8">
      <c r="A67" s="21" t="s">
        <v>124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28" t="s">
        <v>322</v>
      </c>
    </row>
    <row r="68" spans="1:8">
      <c r="A68" s="21" t="s">
        <v>125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28" t="s">
        <v>323</v>
      </c>
    </row>
    <row r="69" spans="1:8">
      <c r="A69" s="21" t="s">
        <v>126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28" t="s">
        <v>324</v>
      </c>
    </row>
    <row r="70" spans="1:8">
      <c r="A70" s="21" t="s">
        <v>127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28" t="s">
        <v>325</v>
      </c>
    </row>
    <row r="71" spans="1:8">
      <c r="A71" s="20" t="s">
        <v>135</v>
      </c>
      <c r="B71" s="41">
        <f>SUM(B72:B75)</f>
        <v>0</v>
      </c>
      <c r="C71" s="41">
        <f t="shared" ref="C71:G71" si="23">SUM(C72:C75)</f>
        <v>0</v>
      </c>
      <c r="D71" s="41">
        <f t="shared" si="23"/>
        <v>0</v>
      </c>
      <c r="E71" s="41">
        <f t="shared" si="23"/>
        <v>0</v>
      </c>
      <c r="F71" s="41">
        <f t="shared" si="23"/>
        <v>0</v>
      </c>
      <c r="G71" s="41">
        <f t="shared" si="23"/>
        <v>0</v>
      </c>
    </row>
    <row r="72" spans="1:8" ht="30">
      <c r="A72" s="21" t="s">
        <v>129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28" t="s">
        <v>326</v>
      </c>
    </row>
    <row r="73" spans="1:8" ht="30">
      <c r="A73" s="21" t="s">
        <v>130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28" t="s">
        <v>327</v>
      </c>
    </row>
    <row r="74" spans="1:8">
      <c r="A74" s="21" t="s">
        <v>131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28" t="s">
        <v>328</v>
      </c>
    </row>
    <row r="75" spans="1:8">
      <c r="A75" s="21" t="s">
        <v>132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28" t="s">
        <v>329</v>
      </c>
    </row>
    <row r="76" spans="1:8">
      <c r="A76" s="18"/>
      <c r="B76" s="42"/>
      <c r="C76" s="42"/>
      <c r="D76" s="42"/>
      <c r="E76" s="42"/>
      <c r="F76" s="42"/>
      <c r="G76" s="42"/>
    </row>
    <row r="77" spans="1:8">
      <c r="A77" s="12" t="s">
        <v>87</v>
      </c>
      <c r="B77" s="40">
        <f>B9+B43</f>
        <v>193017248.79999998</v>
      </c>
      <c r="C77" s="40">
        <f t="shared" ref="C77:G77" si="26">C9+C43</f>
        <v>111228427.90000001</v>
      </c>
      <c r="D77" s="40">
        <f t="shared" si="26"/>
        <v>304245676.70000005</v>
      </c>
      <c r="E77" s="40">
        <f t="shared" si="26"/>
        <v>151828657.18000001</v>
      </c>
      <c r="F77" s="40">
        <f t="shared" si="26"/>
        <v>151500970.14999998</v>
      </c>
      <c r="G77" s="40">
        <f t="shared" si="26"/>
        <v>152417019.51999998</v>
      </c>
    </row>
    <row r="78" spans="1:8">
      <c r="A78" s="5"/>
      <c r="B78" s="43"/>
      <c r="C78" s="43"/>
      <c r="D78" s="43"/>
      <c r="E78" s="43"/>
      <c r="F78" s="43"/>
      <c r="G78" s="43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activeCell="A5" sqref="A5:G5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48" t="s">
        <v>136</v>
      </c>
      <c r="B1" s="49"/>
      <c r="C1" s="49"/>
      <c r="D1" s="49"/>
      <c r="E1" s="49"/>
      <c r="F1" s="49"/>
      <c r="G1" s="49"/>
    </row>
    <row r="2" spans="1:7">
      <c r="A2" s="61" t="s">
        <v>331</v>
      </c>
      <c r="B2" s="62"/>
      <c r="C2" s="62"/>
      <c r="D2" s="62"/>
      <c r="E2" s="62"/>
      <c r="F2" s="62"/>
      <c r="G2" s="63"/>
    </row>
    <row r="3" spans="1:7">
      <c r="A3" s="64" t="s">
        <v>1</v>
      </c>
      <c r="B3" s="65"/>
      <c r="C3" s="65"/>
      <c r="D3" s="65"/>
      <c r="E3" s="65"/>
      <c r="F3" s="65"/>
      <c r="G3" s="66"/>
    </row>
    <row r="4" spans="1:7">
      <c r="A4" s="64" t="s">
        <v>137</v>
      </c>
      <c r="B4" s="65"/>
      <c r="C4" s="65"/>
      <c r="D4" s="65"/>
      <c r="E4" s="65"/>
      <c r="F4" s="65"/>
      <c r="G4" s="66"/>
    </row>
    <row r="5" spans="1:7">
      <c r="A5" s="64" t="s">
        <v>332</v>
      </c>
      <c r="B5" s="65"/>
      <c r="C5" s="65"/>
      <c r="D5" s="65"/>
      <c r="E5" s="65"/>
      <c r="F5" s="65"/>
      <c r="G5" s="66"/>
    </row>
    <row r="6" spans="1:7">
      <c r="A6" s="55" t="s">
        <v>3</v>
      </c>
      <c r="B6" s="56"/>
      <c r="C6" s="56"/>
      <c r="D6" s="56"/>
      <c r="E6" s="56"/>
      <c r="F6" s="56"/>
      <c r="G6" s="57"/>
    </row>
    <row r="7" spans="1:7">
      <c r="A7" s="52" t="s">
        <v>138</v>
      </c>
      <c r="B7" s="50" t="s">
        <v>5</v>
      </c>
      <c r="C7" s="50"/>
      <c r="D7" s="50"/>
      <c r="E7" s="50"/>
      <c r="F7" s="50"/>
      <c r="G7" s="50" t="s">
        <v>6</v>
      </c>
    </row>
    <row r="8" spans="1:7" ht="30">
      <c r="A8" s="54"/>
      <c r="B8" s="4" t="s">
        <v>7</v>
      </c>
      <c r="C8" s="23" t="s">
        <v>99</v>
      </c>
      <c r="D8" s="23" t="s">
        <v>91</v>
      </c>
      <c r="E8" s="23" t="s">
        <v>10</v>
      </c>
      <c r="F8" s="23" t="s">
        <v>92</v>
      </c>
      <c r="G8" s="69"/>
    </row>
    <row r="9" spans="1:7">
      <c r="A9" s="11" t="s">
        <v>139</v>
      </c>
      <c r="B9" s="44">
        <f>B10+B11+B12+B15+B16+B19</f>
        <v>68529369.340000004</v>
      </c>
      <c r="C9" s="44">
        <f t="shared" ref="C9:G9" si="0">C10+C11+C12+C15+C16+C19</f>
        <v>-3076061.24</v>
      </c>
      <c r="D9" s="44">
        <f t="shared" si="0"/>
        <v>65453308.100000001</v>
      </c>
      <c r="E9" s="44">
        <f t="shared" si="0"/>
        <v>40682263.979999997</v>
      </c>
      <c r="F9" s="44">
        <f t="shared" si="0"/>
        <v>41282303.100000001</v>
      </c>
      <c r="G9" s="44">
        <f t="shared" si="0"/>
        <v>24771044.120000005</v>
      </c>
    </row>
    <row r="10" spans="1:7">
      <c r="A10" s="17" t="s">
        <v>140</v>
      </c>
      <c r="B10" s="74">
        <v>68529369.340000004</v>
      </c>
      <c r="C10" s="74">
        <v>-3076061.24</v>
      </c>
      <c r="D10" s="45">
        <f>B10+C10</f>
        <v>65453308.100000001</v>
      </c>
      <c r="E10" s="74">
        <v>40682263.979999997</v>
      </c>
      <c r="F10" s="74">
        <v>41282303.100000001</v>
      </c>
      <c r="G10" s="45">
        <f>D10-E10</f>
        <v>24771044.120000005</v>
      </c>
    </row>
    <row r="11" spans="1:7">
      <c r="A11" s="17" t="s">
        <v>141</v>
      </c>
      <c r="B11" s="45">
        <v>0</v>
      </c>
      <c r="C11" s="45">
        <v>0</v>
      </c>
      <c r="D11" s="45">
        <f>B11+C11</f>
        <v>0</v>
      </c>
      <c r="E11" s="45">
        <v>0</v>
      </c>
      <c r="F11" s="45">
        <v>0</v>
      </c>
      <c r="G11" s="45">
        <f>D11-E11</f>
        <v>0</v>
      </c>
    </row>
    <row r="12" spans="1:7">
      <c r="A12" s="17" t="s">
        <v>142</v>
      </c>
      <c r="B12" s="45">
        <f>B13+B14</f>
        <v>0</v>
      </c>
      <c r="C12" s="45">
        <f t="shared" ref="C12:G12" si="1">C13+C14</f>
        <v>0</v>
      </c>
      <c r="D12" s="45">
        <f t="shared" si="1"/>
        <v>0</v>
      </c>
      <c r="E12" s="45">
        <f t="shared" si="1"/>
        <v>0</v>
      </c>
      <c r="F12" s="45">
        <f t="shared" si="1"/>
        <v>0</v>
      </c>
      <c r="G12" s="45">
        <f t="shared" si="1"/>
        <v>0</v>
      </c>
    </row>
    <row r="13" spans="1:7">
      <c r="A13" s="19" t="s">
        <v>143</v>
      </c>
      <c r="B13" s="45">
        <v>0</v>
      </c>
      <c r="C13" s="45">
        <v>0</v>
      </c>
      <c r="D13" s="45">
        <f>B13+C13</f>
        <v>0</v>
      </c>
      <c r="E13" s="45">
        <v>0</v>
      </c>
      <c r="F13" s="45">
        <v>0</v>
      </c>
      <c r="G13" s="45">
        <f>D13-E13</f>
        <v>0</v>
      </c>
    </row>
    <row r="14" spans="1:7">
      <c r="A14" s="19" t="s">
        <v>144</v>
      </c>
      <c r="B14" s="45">
        <v>0</v>
      </c>
      <c r="C14" s="45">
        <v>0</v>
      </c>
      <c r="D14" s="45">
        <f>B14+C14</f>
        <v>0</v>
      </c>
      <c r="E14" s="45">
        <v>0</v>
      </c>
      <c r="F14" s="45">
        <v>0</v>
      </c>
      <c r="G14" s="45">
        <f>D14-E14</f>
        <v>0</v>
      </c>
    </row>
    <row r="15" spans="1:7">
      <c r="A15" s="17" t="s">
        <v>145</v>
      </c>
      <c r="B15" s="45">
        <v>0</v>
      </c>
      <c r="C15" s="45">
        <v>0</v>
      </c>
      <c r="D15" s="45">
        <f>B15+C15</f>
        <v>0</v>
      </c>
      <c r="E15" s="45">
        <v>0</v>
      </c>
      <c r="F15" s="45">
        <v>0</v>
      </c>
      <c r="G15" s="45">
        <f>D15-E15</f>
        <v>0</v>
      </c>
    </row>
    <row r="16" spans="1:7" ht="30">
      <c r="A16" s="20" t="s">
        <v>146</v>
      </c>
      <c r="B16" s="45">
        <f>B17+B18</f>
        <v>0</v>
      </c>
      <c r="C16" s="45">
        <f t="shared" ref="C16:G16" si="2">C17+C18</f>
        <v>0</v>
      </c>
      <c r="D16" s="45">
        <f t="shared" si="2"/>
        <v>0</v>
      </c>
      <c r="E16" s="45">
        <f t="shared" si="2"/>
        <v>0</v>
      </c>
      <c r="F16" s="45">
        <f t="shared" si="2"/>
        <v>0</v>
      </c>
      <c r="G16" s="45">
        <f t="shared" si="2"/>
        <v>0</v>
      </c>
    </row>
    <row r="17" spans="1:7">
      <c r="A17" s="19" t="s">
        <v>147</v>
      </c>
      <c r="B17" s="45">
        <v>0</v>
      </c>
      <c r="C17" s="45">
        <v>0</v>
      </c>
      <c r="D17" s="45">
        <f>B17+C17</f>
        <v>0</v>
      </c>
      <c r="E17" s="45">
        <v>0</v>
      </c>
      <c r="F17" s="45">
        <v>0</v>
      </c>
      <c r="G17" s="45">
        <f>D17-E17</f>
        <v>0</v>
      </c>
    </row>
    <row r="18" spans="1:7">
      <c r="A18" s="19" t="s">
        <v>148</v>
      </c>
      <c r="B18" s="45">
        <v>0</v>
      </c>
      <c r="C18" s="45">
        <v>0</v>
      </c>
      <c r="D18" s="45">
        <f>B18+C18</f>
        <v>0</v>
      </c>
      <c r="E18" s="45">
        <v>0</v>
      </c>
      <c r="F18" s="45">
        <v>0</v>
      </c>
      <c r="G18" s="45">
        <f>D18-E18</f>
        <v>0</v>
      </c>
    </row>
    <row r="19" spans="1:7">
      <c r="A19" s="17" t="s">
        <v>149</v>
      </c>
      <c r="B19" s="45">
        <v>0</v>
      </c>
      <c r="C19" s="45">
        <v>0</v>
      </c>
      <c r="D19" s="45">
        <f>B19+C19</f>
        <v>0</v>
      </c>
      <c r="E19" s="45">
        <v>0</v>
      </c>
      <c r="F19" s="45">
        <v>0</v>
      </c>
      <c r="G19" s="45">
        <f>D19-E19</f>
        <v>0</v>
      </c>
    </row>
    <row r="20" spans="1:7">
      <c r="A20" s="18"/>
      <c r="B20" s="46"/>
      <c r="C20" s="46"/>
      <c r="D20" s="46"/>
      <c r="E20" s="46"/>
      <c r="F20" s="46"/>
      <c r="G20" s="46"/>
    </row>
    <row r="21" spans="1:7">
      <c r="A21" s="22" t="s">
        <v>150</v>
      </c>
      <c r="B21" s="44">
        <f>B22+B23+B24+B27+B28+B31</f>
        <v>22564813.300000001</v>
      </c>
      <c r="C21" s="44">
        <f t="shared" ref="C21:G21" si="3">C22+C23+C24+C27+C28+C31</f>
        <v>1528986.48</v>
      </c>
      <c r="D21" s="44">
        <f t="shared" si="3"/>
        <v>24093799.780000001</v>
      </c>
      <c r="E21" s="44">
        <f t="shared" si="3"/>
        <v>16727797.310000001</v>
      </c>
      <c r="F21" s="44">
        <f t="shared" si="3"/>
        <v>16920622.960000001</v>
      </c>
      <c r="G21" s="44">
        <f t="shared" si="3"/>
        <v>7366002.4700000007</v>
      </c>
    </row>
    <row r="22" spans="1:7">
      <c r="A22" s="17" t="s">
        <v>140</v>
      </c>
      <c r="B22" s="74">
        <v>22564813.300000001</v>
      </c>
      <c r="C22" s="74">
        <v>1528986.48</v>
      </c>
      <c r="D22" s="45">
        <f>B22+C22</f>
        <v>24093799.780000001</v>
      </c>
      <c r="E22" s="74">
        <v>16727797.310000001</v>
      </c>
      <c r="F22" s="74">
        <v>16920622.960000001</v>
      </c>
      <c r="G22" s="45">
        <f>D22-E22</f>
        <v>7366002.4700000007</v>
      </c>
    </row>
    <row r="23" spans="1:7">
      <c r="A23" s="17" t="s">
        <v>141</v>
      </c>
      <c r="B23" s="45">
        <v>0</v>
      </c>
      <c r="C23" s="45">
        <v>0</v>
      </c>
      <c r="D23" s="45">
        <f>B23+C23</f>
        <v>0</v>
      </c>
      <c r="E23" s="45">
        <v>0</v>
      </c>
      <c r="F23" s="45">
        <v>0</v>
      </c>
      <c r="G23" s="45">
        <f>D23-E23</f>
        <v>0</v>
      </c>
    </row>
    <row r="24" spans="1:7">
      <c r="A24" s="17" t="s">
        <v>142</v>
      </c>
      <c r="B24" s="45">
        <f>B25+B26</f>
        <v>0</v>
      </c>
      <c r="C24" s="45">
        <f>C25+C26</f>
        <v>0</v>
      </c>
      <c r="D24" s="45">
        <f>D25+D26</f>
        <v>0</v>
      </c>
      <c r="E24" s="45">
        <f t="shared" ref="E24:G24" si="4">E25+E26</f>
        <v>0</v>
      </c>
      <c r="F24" s="45">
        <f t="shared" si="4"/>
        <v>0</v>
      </c>
      <c r="G24" s="45">
        <f t="shared" si="4"/>
        <v>0</v>
      </c>
    </row>
    <row r="25" spans="1:7">
      <c r="A25" s="19" t="s">
        <v>143</v>
      </c>
      <c r="B25" s="45">
        <v>0</v>
      </c>
      <c r="C25" s="45">
        <v>0</v>
      </c>
      <c r="D25" s="45">
        <f>B25+C25</f>
        <v>0</v>
      </c>
      <c r="E25" s="45">
        <v>0</v>
      </c>
      <c r="F25" s="45">
        <v>0</v>
      </c>
      <c r="G25" s="45">
        <f>D25-E25</f>
        <v>0</v>
      </c>
    </row>
    <row r="26" spans="1:7">
      <c r="A26" s="19" t="s">
        <v>144</v>
      </c>
      <c r="B26" s="45">
        <v>0</v>
      </c>
      <c r="C26" s="45">
        <v>0</v>
      </c>
      <c r="D26" s="45">
        <f>B26+C26</f>
        <v>0</v>
      </c>
      <c r="E26" s="45">
        <v>0</v>
      </c>
      <c r="F26" s="45">
        <v>0</v>
      </c>
      <c r="G26" s="45">
        <f>D26-E26</f>
        <v>0</v>
      </c>
    </row>
    <row r="27" spans="1:7">
      <c r="A27" s="17" t="s">
        <v>145</v>
      </c>
      <c r="B27" s="45">
        <v>0</v>
      </c>
      <c r="C27" s="45">
        <v>0</v>
      </c>
      <c r="D27" s="45">
        <f>B27+C27</f>
        <v>0</v>
      </c>
      <c r="E27" s="45">
        <v>0</v>
      </c>
      <c r="F27" s="45">
        <v>0</v>
      </c>
      <c r="G27" s="45">
        <f>D27-E27</f>
        <v>0</v>
      </c>
    </row>
    <row r="28" spans="1:7" ht="30">
      <c r="A28" s="20" t="s">
        <v>146</v>
      </c>
      <c r="B28" s="45">
        <f>B29+B30</f>
        <v>0</v>
      </c>
      <c r="C28" s="45">
        <f t="shared" ref="C28:G28" si="5">C29+C30</f>
        <v>0</v>
      </c>
      <c r="D28" s="45">
        <f t="shared" si="5"/>
        <v>0</v>
      </c>
      <c r="E28" s="45">
        <f t="shared" si="5"/>
        <v>0</v>
      </c>
      <c r="F28" s="45">
        <f t="shared" si="5"/>
        <v>0</v>
      </c>
      <c r="G28" s="45">
        <f t="shared" si="5"/>
        <v>0</v>
      </c>
    </row>
    <row r="29" spans="1:7">
      <c r="A29" s="19" t="s">
        <v>147</v>
      </c>
      <c r="B29" s="45">
        <v>0</v>
      </c>
      <c r="C29" s="45">
        <v>0</v>
      </c>
      <c r="D29" s="45">
        <f>B29+C29</f>
        <v>0</v>
      </c>
      <c r="E29" s="45">
        <v>0</v>
      </c>
      <c r="F29" s="45">
        <v>0</v>
      </c>
      <c r="G29" s="45">
        <f>D29-E29</f>
        <v>0</v>
      </c>
    </row>
    <row r="30" spans="1:7">
      <c r="A30" s="19" t="s">
        <v>148</v>
      </c>
      <c r="B30" s="45">
        <v>0</v>
      </c>
      <c r="C30" s="45">
        <v>0</v>
      </c>
      <c r="D30" s="45">
        <f>B30+C30</f>
        <v>0</v>
      </c>
      <c r="E30" s="45">
        <v>0</v>
      </c>
      <c r="F30" s="45">
        <v>0</v>
      </c>
      <c r="G30" s="45">
        <f>D30-E30</f>
        <v>0</v>
      </c>
    </row>
    <row r="31" spans="1:7">
      <c r="A31" s="17" t="s">
        <v>149</v>
      </c>
      <c r="B31" s="45">
        <v>0</v>
      </c>
      <c r="C31" s="45">
        <v>0</v>
      </c>
      <c r="D31" s="45">
        <f>B31+C31</f>
        <v>0</v>
      </c>
      <c r="E31" s="45">
        <v>0</v>
      </c>
      <c r="F31" s="45">
        <v>0</v>
      </c>
      <c r="G31" s="45">
        <f>D31-E31</f>
        <v>0</v>
      </c>
    </row>
    <row r="32" spans="1:7">
      <c r="A32" s="18"/>
      <c r="B32" s="46"/>
      <c r="C32" s="46"/>
      <c r="D32" s="46"/>
      <c r="E32" s="46"/>
      <c r="F32" s="46"/>
      <c r="G32" s="46"/>
    </row>
    <row r="33" spans="1:7">
      <c r="A33" s="12" t="s">
        <v>151</v>
      </c>
      <c r="B33" s="44">
        <f>B9+B21</f>
        <v>91094182.640000001</v>
      </c>
      <c r="C33" s="44">
        <f t="shared" ref="C33:G33" si="6">C9+C21</f>
        <v>-1547074.7600000002</v>
      </c>
      <c r="D33" s="44">
        <f t="shared" si="6"/>
        <v>89547107.879999995</v>
      </c>
      <c r="E33" s="44">
        <f t="shared" si="6"/>
        <v>57410061.289999999</v>
      </c>
      <c r="F33" s="44">
        <f t="shared" si="6"/>
        <v>58202926.060000002</v>
      </c>
      <c r="G33" s="44">
        <f t="shared" si="6"/>
        <v>32137046.590000004</v>
      </c>
    </row>
    <row r="34" spans="1:7">
      <c r="A34" s="5"/>
      <c r="B34" s="47"/>
      <c r="C34" s="47"/>
      <c r="D34" s="47"/>
      <c r="E34" s="47"/>
      <c r="F34" s="47"/>
      <c r="G34" s="4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F6A</vt:lpstr>
      <vt:lpstr>F6B</vt:lpstr>
      <vt:lpstr>F6C</vt:lpstr>
      <vt:lpstr>F6D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cp:lastPrinted>2018-12-04T18:00:32Z</cp:lastPrinted>
  <dcterms:created xsi:type="dcterms:W3CDTF">2018-11-21T18:09:30Z</dcterms:created>
  <dcterms:modified xsi:type="dcterms:W3CDTF">2023-11-25T15:00:16Z</dcterms:modified>
</cp:coreProperties>
</file>